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shajd\Desktop\"/>
    </mc:Choice>
  </mc:AlternateContent>
  <xr:revisionPtr revIDLastSave="0" documentId="13_ncr:1_{E1474936-50A0-41D0-8E32-CA72AB6A3FAB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Kalkulation" sheetId="2" r:id="rId1"/>
    <sheet name="Grundlagen" sheetId="1" r:id="rId2"/>
    <sheet name="Tabelle2" sheetId="9" r:id="rId3"/>
    <sheet name="Tabelle1" sheetId="8" r:id="rId4"/>
  </sheets>
  <definedNames>
    <definedName name="ExterneDaten_1" localSheetId="1" hidden="1">Grundlagen!$G$33:$G$34</definedName>
    <definedName name="ExterneDaten_2" localSheetId="3" hidden="1">Tabelle1!$A$1:$G$28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2" i="1" s="1"/>
  <c r="C3" i="1"/>
  <c r="C2" i="1"/>
  <c r="G34" i="1" l="1"/>
  <c r="G35" i="1" l="1"/>
  <c r="C30" i="1" l="1"/>
  <c r="B5" i="1" l="1"/>
  <c r="B20" i="1"/>
  <c r="B21" i="1"/>
  <c r="F27" i="2"/>
  <c r="E35" i="1"/>
  <c r="F38" i="2"/>
  <c r="F37" i="2"/>
  <c r="B32" i="1"/>
  <c r="B31" i="1"/>
  <c r="B30" i="1"/>
  <c r="B29" i="1"/>
  <c r="B28" i="1"/>
  <c r="B27" i="1"/>
  <c r="B25" i="1"/>
  <c r="B24" i="1"/>
  <c r="B18" i="1"/>
  <c r="F21" i="2"/>
  <c r="F16" i="2"/>
  <c r="F12" i="2"/>
  <c r="B6" i="1"/>
  <c r="C5" i="2" s="1"/>
  <c r="B14" i="1"/>
  <c r="B15" i="1"/>
  <c r="B13" i="1"/>
  <c r="B19" i="1"/>
  <c r="L26" i="1"/>
  <c r="H26" i="1"/>
  <c r="E26" i="1"/>
  <c r="B22" i="2"/>
  <c r="B7" i="2"/>
  <c r="B4" i="2"/>
  <c r="B5" i="2"/>
  <c r="D16" i="2"/>
  <c r="E16" i="2"/>
  <c r="B10" i="1"/>
  <c r="B9" i="1"/>
  <c r="D12" i="2"/>
  <c r="E12" i="2"/>
  <c r="E36" i="1"/>
  <c r="D30" i="2"/>
  <c r="E30" i="2"/>
  <c r="G30" i="2"/>
  <c r="I30" i="2"/>
  <c r="K30" i="2"/>
  <c r="B33" i="2"/>
  <c r="B34" i="2"/>
  <c r="B35" i="2"/>
  <c r="B36" i="2"/>
  <c r="B37" i="2"/>
  <c r="B38" i="2"/>
  <c r="B13" i="2"/>
  <c r="B14" i="2"/>
  <c r="B16" i="2"/>
  <c r="B17" i="2"/>
  <c r="B18" i="2"/>
  <c r="B19" i="2"/>
  <c r="B21" i="2"/>
  <c r="B23" i="2"/>
  <c r="B24" i="2"/>
  <c r="B25" i="2"/>
  <c r="B27" i="2"/>
  <c r="B28" i="2"/>
  <c r="B29" i="2"/>
  <c r="B30" i="2"/>
  <c r="B31" i="2"/>
  <c r="B32" i="2"/>
  <c r="B12" i="2"/>
  <c r="B8" i="2"/>
  <c r="B3" i="2"/>
  <c r="G2" i="1" l="1"/>
  <c r="C10" i="1" s="1"/>
  <c r="D10" i="1" s="1"/>
  <c r="D2" i="1"/>
  <c r="B12" i="1"/>
  <c r="D30" i="1"/>
  <c r="I30" i="1"/>
  <c r="C36" i="1"/>
  <c r="B3" i="1"/>
  <c r="D3" i="1" s="1"/>
  <c r="D19" i="1"/>
  <c r="D21" i="1"/>
  <c r="D15" i="1"/>
  <c r="E28" i="1"/>
  <c r="H28" i="1"/>
  <c r="L28" i="1"/>
  <c r="D20" i="1"/>
  <c r="B17" i="1"/>
  <c r="C21" i="2" s="1"/>
  <c r="L24" i="1"/>
  <c r="L23" i="1"/>
  <c r="H23" i="1"/>
  <c r="E23" i="1"/>
  <c r="B36" i="1"/>
  <c r="B35" i="1"/>
  <c r="D35" i="1" s="1"/>
  <c r="H24" i="1"/>
  <c r="D24" i="1"/>
  <c r="E24" i="1"/>
  <c r="C29" i="1"/>
  <c r="D28" i="1"/>
  <c r="D27" i="1"/>
  <c r="D11" i="1"/>
  <c r="D25" i="1"/>
  <c r="D31" i="1"/>
  <c r="D32" i="1"/>
  <c r="B8" i="1"/>
  <c r="C12" i="2" s="1"/>
  <c r="D37" i="1" l="1"/>
  <c r="M28" i="1"/>
  <c r="B23" i="1"/>
  <c r="C27" i="2" s="1"/>
  <c r="D14" i="1"/>
  <c r="D36" i="1"/>
  <c r="C16" i="2"/>
  <c r="M23" i="1"/>
  <c r="M24" i="1"/>
  <c r="D29" i="1"/>
  <c r="M29" i="1" l="1"/>
  <c r="D38" i="1" l="1"/>
  <c r="D9" i="1"/>
  <c r="D33" i="1" s="1"/>
  <c r="E33" i="1" s="1"/>
  <c r="D39" i="1" l="1"/>
  <c r="E40" i="1" s="1"/>
  <c r="G37" i="2" l="1"/>
  <c r="E39" i="1"/>
  <c r="G3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Dyckhoff</author>
  </authors>
  <commentList>
    <comment ref="C3" authorId="0" shapeId="0" xr:uid="{B281AD43-03D1-4413-B37C-723539829DD5}">
      <text>
        <r>
          <rPr>
            <b/>
            <sz val="9"/>
            <color indexed="81"/>
            <rFont val="Segoe UI"/>
            <family val="2"/>
          </rPr>
          <t>Anzahl der Mitreisenden Erwachsenen Personen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" authorId="0" shapeId="0" xr:uid="{F6C99528-5759-4C9A-B4DA-B04514629D12}">
      <text>
        <r>
          <rPr>
            <b/>
            <sz val="9"/>
            <color indexed="81"/>
            <rFont val="Segoe UI"/>
            <family val="2"/>
          </rPr>
          <t>Anzahl der Mitreisenden Kinder eingeben.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7" authorId="0" shapeId="0" xr:uid="{EC0A879B-F054-4C08-A8AF-D1D6BEEEE3FE}">
      <text>
        <r>
          <rPr>
            <b/>
            <sz val="9"/>
            <color indexed="81"/>
            <rFont val="Segoe UI"/>
            <family val="2"/>
          </rPr>
          <t>Flugpreis pro Erwachsener eingeben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8" authorId="0" shapeId="0" xr:uid="{62F6B47F-B333-4940-AA09-45CEF3B2B1B1}">
      <text>
        <r>
          <rPr>
            <b/>
            <sz val="9"/>
            <color indexed="81"/>
            <rFont val="Segoe UI"/>
            <family val="2"/>
          </rPr>
          <t xml:space="preserve">Flugpreis pro Kind eingeben
</t>
        </r>
      </text>
    </comment>
    <comment ref="C13" authorId="0" shapeId="0" xr:uid="{11CC5DCE-51C8-484A-B04B-2E62D7001278}">
      <text>
        <r>
          <rPr>
            <b/>
            <sz val="9"/>
            <color indexed="81"/>
            <rFont val="Segoe UI"/>
            <family val="2"/>
          </rPr>
          <t xml:space="preserve">Kostenlose Nächte können beim Zelten, Woof, Servas oder ähnlichen organisationen entstehen
</t>
        </r>
      </text>
    </comment>
    <comment ref="C17" authorId="0" shapeId="0" xr:uid="{DEF65F14-A772-4554-90AC-65C85D0E3C9E}">
      <text>
        <r>
          <rPr>
            <sz val="9"/>
            <color indexed="81"/>
            <rFont val="Segoe UI"/>
            <family val="2"/>
          </rPr>
          <t xml:space="preserve">Es werden für aktivitäten keine Kosten berrechnet
</t>
        </r>
      </text>
    </comment>
    <comment ref="C18" authorId="0" shapeId="0" xr:uid="{CD880117-82D7-41D4-914C-2F8E0ECD0BA9}">
      <text>
        <r>
          <rPr>
            <b/>
            <sz val="9"/>
            <color indexed="81"/>
            <rFont val="Segoe UI"/>
            <family val="2"/>
          </rPr>
          <t>Es werden pro Tag durchschnittlich 800 Yen berrechnet</t>
        </r>
      </text>
    </comment>
    <comment ref="C19" authorId="0" shapeId="0" xr:uid="{B89DFD6E-46D7-4601-8F52-82D0D876050A}">
      <text>
        <r>
          <rPr>
            <b/>
            <sz val="9"/>
            <color indexed="81"/>
            <rFont val="Segoe UI"/>
            <family val="2"/>
          </rPr>
          <t>Es werden pro Tag durchschnittlich 1600 Yen berrechnet</t>
        </r>
      </text>
    </comment>
    <comment ref="C22" authorId="0" shapeId="0" xr:uid="{A03C749F-6FFD-4D6E-B379-A40192D8C774}">
      <text>
        <r>
          <rPr>
            <b/>
            <sz val="9"/>
            <color indexed="81"/>
            <rFont val="Segoe UI"/>
            <family val="2"/>
          </rPr>
          <t>Keine Verpflegung ist möglich wenn man eingeladen ist oder bei Woof arbeitet.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3" authorId="0" shapeId="0" xr:uid="{685E1D92-1CD9-4DA9-967C-F17AAD5486BF}">
      <text>
        <r>
          <rPr>
            <b/>
            <sz val="9"/>
            <color indexed="81"/>
            <rFont val="Segoe UI"/>
            <family val="2"/>
          </rPr>
          <t xml:space="preserve">Ich achte beim Einkaufen auf die Preise. </t>
        </r>
      </text>
    </comment>
    <comment ref="C24" authorId="0" shapeId="0" xr:uid="{0FE56025-BDD0-406C-9FAB-F349DD200435}">
      <text>
        <r>
          <rPr>
            <b/>
            <sz val="9"/>
            <color indexed="81"/>
            <rFont val="Segoe UI"/>
            <family val="2"/>
          </rPr>
          <t>Alle Restaurants wie Essecken in Konbinis, Rahmen Restaurants. Soba Läden o.a.</t>
        </r>
      </text>
    </comment>
    <comment ref="C25" authorId="0" shapeId="0" xr:uid="{BDC0819F-6FA9-4EA3-AA07-D626FD87B2CA}">
      <text>
        <r>
          <rPr>
            <b/>
            <sz val="9"/>
            <color indexed="81"/>
            <rFont val="Segoe UI"/>
            <family val="2"/>
          </rPr>
          <t xml:space="preserve">Damit sind auch keine teuren Restaurants gemeint. </t>
        </r>
      </text>
    </comment>
    <comment ref="C30" authorId="0" shapeId="0" xr:uid="{5597048F-3801-4389-BB74-32FCA7AAA4C8}">
      <text>
        <r>
          <rPr>
            <b/>
            <sz val="9"/>
            <color indexed="81"/>
            <rFont val="Segoe UI"/>
            <family val="2"/>
          </rPr>
          <t>Hier nichts eintragen. Die Anzahl der gewünschten Pässe rechts eintragen. Beispiel: Wenn ich in der Zelle J30 für den drei Wochen Pass eine 2 eintrage werden für alle Personen 2 JR Pässe für 3 Wochen berrechnet.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1" authorId="0" shapeId="0" xr:uid="{2921F68F-20D5-4244-9ADC-F4533A09DFF0}">
      <text>
        <r>
          <rPr>
            <b/>
            <sz val="9"/>
            <color indexed="81"/>
            <rFont val="Segoe UI"/>
            <family val="2"/>
          </rPr>
          <t xml:space="preserve">Es werden keine Kosten berrechnet
</t>
        </r>
      </text>
    </comment>
    <comment ref="C32" authorId="0" shapeId="0" xr:uid="{5ABDFF46-E0CB-46DB-8C76-D7F3474C0D2A}">
      <text>
        <r>
          <rPr>
            <b/>
            <sz val="9"/>
            <color indexed="81"/>
            <rFont val="Segoe UI"/>
            <family val="2"/>
          </rPr>
          <t xml:space="preserve">Hier wird ein Druchschnitswert angenommen. Man bewegt sich recht kleinteilig, durch Japan. </t>
        </r>
      </text>
    </comment>
    <comment ref="C33" authorId="0" shapeId="0" xr:uid="{70680964-09E3-4AE3-9406-0A213A98A62C}">
      <text>
        <r>
          <rPr>
            <b/>
            <sz val="9"/>
            <color indexed="81"/>
            <rFont val="Segoe UI"/>
            <family val="2"/>
          </rPr>
          <t>Man bewegt sich auch kleinteilig durch Japan achtet aber nicht darauf die günstigste Verbindung zu wählen.</t>
        </r>
      </text>
    </comment>
    <comment ref="C34" authorId="0" shapeId="0" xr:uid="{29CDB1B7-BE23-4262-81F0-A1867250C5C4}">
      <text>
        <r>
          <rPr>
            <b/>
            <sz val="9"/>
            <color indexed="81"/>
            <rFont val="Segoe UI"/>
            <family val="2"/>
          </rPr>
          <t xml:space="preserve">Die Fahrten sind unterbrechbar, innerhalb der Ferienzeit.
</t>
        </r>
      </text>
    </comment>
    <comment ref="C35" authorId="0" shapeId="0" xr:uid="{51FF2AAC-D621-4DFD-A4FE-F6CA10A39C60}">
      <text>
        <r>
          <rPr>
            <b/>
            <sz val="9"/>
            <color indexed="81"/>
            <rFont val="Segoe UI"/>
            <family val="2"/>
          </rPr>
          <t xml:space="preserve">In den großen Ballungszentren sind die Fahrtstrecken nicht so weit, dewegen auch günstiger.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6" authorId="0" shapeId="0" xr:uid="{E6A0BE58-9781-4F64-99E8-86CA191E2B56}">
      <text>
        <r>
          <rPr>
            <b/>
            <sz val="9"/>
            <color indexed="81"/>
            <rFont val="Segoe UI"/>
            <family val="2"/>
          </rPr>
          <t>Es entstehen keine Kosten.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DE988DF-303F-43F7-BC33-0D1E83547443}" keepAlive="1" name="Abfrage - Document" description="Verbindung mit der Abfrage 'Document' in der Arbeitsmappe." type="5" refreshedVersion="6" background="1">
    <dbPr connection="Provider=Microsoft.Mashup.OleDb.1;Data Source=$Workbook$;Location=Document;Extended Properties=&quot;&quot;" command="SELECT * FROM [Document]"/>
  </connection>
  <connection id="2" xr16:uid="{2F6BA150-34B5-4F42-B6BC-C0488D6C4C43}" keepAlive="1" name="Abfrage - Euro Information" description="Verbindung mit der Abfrage 'Euro Information' in der Arbeitsmappe." type="5" refreshedVersion="6" background="1">
    <dbPr connection="Provider=Microsoft.Mashup.OleDb.1;Data Source=$Workbook$;Location=&quot;Euro Information&quot;;Extended Properties=&quot;&quot;" command="SELECT * FROM [Euro Information]"/>
  </connection>
  <connection id="3" xr16:uid="{EC437CBC-A25C-4E84-8834-4741E3FCFC98}" keepAlive="1" name="Abfrage - Table 0" description="Verbindung mit der Abfrage 'Table 0' in der Arbeitsmappe." type="5" refreshedVersion="6" background="1">
    <dbPr connection="Provider=Microsoft.Mashup.OleDb.1;Data Source=$Workbook$;Location=&quot;Table 0&quot;;Extended Properties=&quot;&quot;" command="SELECT * FROM [Table 0]"/>
  </connection>
  <connection id="4" xr16:uid="{62A3B30C-4CA3-42DF-BBD5-A7C0290EEF8F}" keepAlive="1" name="Abfrage - Table 0 (2)" description="Verbindung mit der Abfrage 'Table 0 (2)' in der Arbeitsmappe." type="5" refreshedVersion="6" background="1" saveData="1">
    <dbPr connection="Provider=Microsoft.Mashup.OleDb.1;Data Source=$Workbook$;Location=&quot;Table 0 (2)&quot;;Extended Properties=&quot;&quot;" command="SELECT * FROM [Table 0 (2)]"/>
  </connection>
  <connection id="5" xr16:uid="{2DFD9455-33DB-4064-ADB0-C6F545AAFA70}" keepAlive="1" name="Abfrage - Table 0 (3)" description="Verbindung mit der Abfrage 'Table 0 (3)' in der Arbeitsmappe." type="5" refreshedVersion="6" background="1" saveData="1">
    <dbPr connection="Provider=Microsoft.Mashup.OleDb.1;Data Source=$Workbook$;Location=&quot;Table 0 (3)&quot;;Extended Properties=&quot;&quot;" command="SELECT * FROM [Table 0 (3)]"/>
  </connection>
  <connection id="6" xr16:uid="{B32B151F-5404-4F42-A666-D2D20D146A5B}" keepAlive="1" name="Abfrage - Table 1" description="Verbindung mit der Abfrage 'Table 1' in der Arbeitsmappe." type="5" refreshedVersion="6" background="1">
    <dbPr connection="Provider=Microsoft.Mashup.OleDb.1;Data Source=$Workbook$;Location=&quot;Table 1&quot;;Extended Properties=&quot;&quot;" command="SELECT * FROM [Table 1]"/>
  </connection>
</connections>
</file>

<file path=xl/sharedStrings.xml><?xml version="1.0" encoding="utf-8"?>
<sst xmlns="http://schemas.openxmlformats.org/spreadsheetml/2006/main" count="171" uniqueCount="109">
  <si>
    <t>Unterkunft</t>
  </si>
  <si>
    <t>Anzahl von einfachen durchschnitt 4000 Yen Unterküften</t>
  </si>
  <si>
    <t xml:space="preserve">Sehenswürdigkeiten </t>
  </si>
  <si>
    <t>Die wichtigsten Sehenswürdikeiten will ich sehen</t>
  </si>
  <si>
    <t xml:space="preserve">Wenn ich schon mal da bin will ich viel sehen </t>
  </si>
  <si>
    <t>Verpflegung</t>
  </si>
  <si>
    <t>Wie bewege ich mich in Japan</t>
  </si>
  <si>
    <t>Ich ernähre mich auschliesslich von Discount- und Supermärkten</t>
  </si>
  <si>
    <t>Wieviele Nächte bleibst du in Japan insgesamt</t>
  </si>
  <si>
    <t>Anzahl von geplanten kostenlosen Nächten</t>
  </si>
  <si>
    <t>von Zeit zur Zeit suche ich günstige Restaurants auf sonst Einzelhandel</t>
  </si>
  <si>
    <t>ich reise mit Erwachsenen</t>
  </si>
  <si>
    <t xml:space="preserve">ich reise mit Kindern </t>
  </si>
  <si>
    <t>kosten für den Flug pro Erwachsenen</t>
  </si>
  <si>
    <t>kosten für den Flug pro Kind</t>
  </si>
  <si>
    <t>ich fahre Zug oder Bus achte nicht auf die günstigsten Preise ich will schnell am Ziehl sein</t>
  </si>
  <si>
    <t>Anzahl JR Pass für eine Woche</t>
  </si>
  <si>
    <t>Anzahl JR Pass für zwei Wochen</t>
  </si>
  <si>
    <t>Kleine Reisekalkulationsfragebogen für Japan</t>
  </si>
  <si>
    <t>ich fahre an Tagen  mit dem Fahrrad</t>
  </si>
  <si>
    <t>Tage Railpass</t>
  </si>
  <si>
    <t>Kosten Erwachsener</t>
  </si>
  <si>
    <t>Gesamtkosten YEN</t>
  </si>
  <si>
    <t>ich Trampe an Tagen</t>
  </si>
  <si>
    <t>&lt;&lt;&lt; muss 0 sein</t>
  </si>
  <si>
    <t>ich fahre an x Tagen in großen Städten mit öffentlichen Nahverkehr</t>
  </si>
  <si>
    <t>Einmal am Tag gehe ich günstig Essen</t>
  </si>
  <si>
    <t>Flugpreis</t>
  </si>
  <si>
    <t>JR Pässe</t>
  </si>
  <si>
    <t>Ich habe kein Intresse an Kostenpflichtigen Sehenswürdigkeiten</t>
  </si>
  <si>
    <t>Anzahl Seishun 18 für  5 Tage Pass</t>
  </si>
  <si>
    <t>Datenflatrate wird nur einmal berrechnet nicht pro Person</t>
  </si>
  <si>
    <t>Anzahl JR Pass für drei Wochen</t>
  </si>
  <si>
    <t>Anzahl Eintragen</t>
  </si>
  <si>
    <t>Ich benötige eine Auslandkrankenversicherung</t>
  </si>
  <si>
    <t>ja</t>
  </si>
  <si>
    <t>Abreisedatum</t>
  </si>
  <si>
    <t>Anreisedatum</t>
  </si>
  <si>
    <t>Ich bin zu Besuch und benötige keine Verpflegung an Tagen</t>
  </si>
  <si>
    <t>Gesamtkosten ca.</t>
  </si>
  <si>
    <t>,</t>
  </si>
  <si>
    <t>Ich fahre Zug oder Bus achte auf die günstigsten Preise auch wenn es länger dauert</t>
  </si>
  <si>
    <t xml:space="preserve">Ich fahre mit JR Pass </t>
  </si>
  <si>
    <t>Durchschnittlicher Tagessatz pro Person</t>
  </si>
  <si>
    <t>Ich miete ein Auto und nutze keine Expresswege das für Tage (max  5 Personen insgesamt)</t>
  </si>
  <si>
    <t>Ich miete ein Auto und nutze Expresswege das für Tage (max  5 Personen insgesamt)</t>
  </si>
  <si>
    <t>Letzter Preis</t>
  </si>
  <si>
    <t>Basics</t>
  </si>
  <si>
    <t>Symbol</t>
  </si>
  <si>
    <t>Name</t>
  </si>
  <si>
    <t>Änderung</t>
  </si>
  <si>
    <t>% Schwankung</t>
  </si>
  <si>
    <t>52-Wochen-Bereich</t>
  </si>
  <si>
    <t>Tagesdiagramm</t>
  </si>
  <si>
    <t>EURUSD=X</t>
  </si>
  <si>
    <t>EUR/USD</t>
  </si>
  <si>
    <t/>
  </si>
  <si>
    <t>EURGBP=X</t>
  </si>
  <si>
    <t>EUR/GBP</t>
  </si>
  <si>
    <t>EURCHF=X</t>
  </si>
  <si>
    <t>EUR/CHF</t>
  </si>
  <si>
    <t>EURJPY=X</t>
  </si>
  <si>
    <t>EUR/JPY</t>
  </si>
  <si>
    <t>GBPUSD=X</t>
  </si>
  <si>
    <t>GBP/USD</t>
  </si>
  <si>
    <t>GBPJPY=X</t>
  </si>
  <si>
    <t>GBP/JPY</t>
  </si>
  <si>
    <t>EURCAD=X</t>
  </si>
  <si>
    <t>EUR/CAD</t>
  </si>
  <si>
    <t>EURSEK=X</t>
  </si>
  <si>
    <t>EUR/SEK</t>
  </si>
  <si>
    <t>USDCHF=X</t>
  </si>
  <si>
    <t>USD/CHF</t>
  </si>
  <si>
    <t>EURHUF=X</t>
  </si>
  <si>
    <t>EUR/HUF</t>
  </si>
  <si>
    <t>USDCNY=X</t>
  </si>
  <si>
    <t>USD/CNY</t>
  </si>
  <si>
    <t>USDHKD=X</t>
  </si>
  <si>
    <t>USD/HKD</t>
  </si>
  <si>
    <t>USDSGD=X</t>
  </si>
  <si>
    <t>USD/SGD</t>
  </si>
  <si>
    <t>USDINR=X</t>
  </si>
  <si>
    <t>USD/INR</t>
  </si>
  <si>
    <t>USDMXN=X</t>
  </si>
  <si>
    <t>USD/MXN</t>
  </si>
  <si>
    <t>USDPHP=X</t>
  </si>
  <si>
    <t>USD/PHP</t>
  </si>
  <si>
    <t>USDIDR=X</t>
  </si>
  <si>
    <t>USD/IDR</t>
  </si>
  <si>
    <t>USDTHB=X</t>
  </si>
  <si>
    <t>USD/THB</t>
  </si>
  <si>
    <t>USDMYR=X</t>
  </si>
  <si>
    <t>USD/MYR</t>
  </si>
  <si>
    <t>USDZAR=X</t>
  </si>
  <si>
    <t>USD/ZAR</t>
  </si>
  <si>
    <t>USDRUB=X</t>
  </si>
  <si>
    <t>USD/RUB</t>
  </si>
  <si>
    <t>USDJPY=X</t>
  </si>
  <si>
    <t>USD/JPY</t>
  </si>
  <si>
    <t>AUDUSD=X</t>
  </si>
  <si>
    <t>AUD/USD</t>
  </si>
  <si>
    <t>AUDJPY=X</t>
  </si>
  <si>
    <t>AUD/JPY</t>
  </si>
  <si>
    <t>USDCAD=X</t>
  </si>
  <si>
    <t>USD/CAD</t>
  </si>
  <si>
    <t>NZDUSD=X</t>
  </si>
  <si>
    <t>NZD/USD</t>
  </si>
  <si>
    <t>Durchschnittlicher Tagessatz alle Personen</t>
  </si>
  <si>
    <t>ich kaufe den "Seishun 18"  1 mal bedeutet 5 Tage Fahrt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</si>
</sst>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347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5" borderId="1" xfId="0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164" fontId="0" fillId="5" borderId="1" xfId="0" applyNumberFormat="1" applyFont="1" applyFill="1" applyBorder="1" applyAlignment="1" applyProtection="1">
      <alignment horizontal="left"/>
    </xf>
    <xf numFmtId="0" fontId="0" fillId="0" borderId="0" xfId="0" applyNumberFormat="1"/>
    <xf numFmtId="0" fontId="2" fillId="0" borderId="0" xfId="0" applyFont="1"/>
    <xf numFmtId="0" fontId="0" fillId="12" borderId="1" xfId="0" applyFont="1" applyFill="1" applyBorder="1" applyAlignment="1" applyProtection="1">
      <alignment horizontal="left"/>
    </xf>
    <xf numFmtId="0" fontId="0" fillId="4" borderId="0" xfId="0" applyFill="1" applyProtection="1"/>
    <xf numFmtId="0" fontId="1" fillId="5" borderId="1" xfId="0" applyFont="1" applyFill="1" applyBorder="1" applyProtection="1"/>
    <xf numFmtId="0" fontId="0" fillId="6" borderId="1" xfId="0" applyFill="1" applyBorder="1" applyProtection="1"/>
    <xf numFmtId="0" fontId="0" fillId="5" borderId="1" xfId="0" applyFill="1" applyBorder="1" applyProtection="1"/>
    <xf numFmtId="0" fontId="0" fillId="11" borderId="1" xfId="0" applyFill="1" applyBorder="1" applyProtection="1"/>
    <xf numFmtId="0" fontId="0" fillId="7" borderId="1" xfId="0" applyFill="1" applyBorder="1" applyProtection="1"/>
    <xf numFmtId="0" fontId="1" fillId="8" borderId="1" xfId="0" applyFont="1" applyFill="1" applyBorder="1" applyProtection="1"/>
    <xf numFmtId="0" fontId="0" fillId="8" borderId="1" xfId="0" applyFill="1" applyBorder="1" applyProtection="1"/>
    <xf numFmtId="0" fontId="1" fillId="6" borderId="1" xfId="0" applyFont="1" applyFill="1" applyBorder="1" applyProtection="1"/>
    <xf numFmtId="0" fontId="1" fillId="9" borderId="1" xfId="0" applyFont="1" applyFill="1" applyBorder="1" applyProtection="1"/>
    <xf numFmtId="0" fontId="0" fillId="9" borderId="1" xfId="0" applyFill="1" applyBorder="1" applyProtection="1"/>
    <xf numFmtId="0" fontId="1" fillId="10" borderId="1" xfId="0" applyFont="1" applyFill="1" applyBorder="1" applyProtection="1"/>
    <xf numFmtId="0" fontId="0" fillId="10" borderId="1" xfId="0" applyFill="1" applyBorder="1" applyProtection="1"/>
    <xf numFmtId="0" fontId="0" fillId="13" borderId="1" xfId="0" applyFont="1" applyFill="1" applyBorder="1" applyProtection="1"/>
    <xf numFmtId="0" fontId="0" fillId="0" borderId="0" xfId="0" applyProtection="1"/>
    <xf numFmtId="0" fontId="0" fillId="4" borderId="0" xfId="0" applyFill="1" applyAlignment="1" applyProtection="1">
      <alignment horizontal="left"/>
    </xf>
    <xf numFmtId="0" fontId="0" fillId="5" borderId="1" xfId="0" applyFill="1" applyBorder="1" applyAlignment="1" applyProtection="1">
      <alignment horizontal="left"/>
    </xf>
    <xf numFmtId="0" fontId="0" fillId="5" borderId="1" xfId="0" applyFont="1" applyFill="1" applyBorder="1" applyProtection="1"/>
    <xf numFmtId="0" fontId="0" fillId="13" borderId="1" xfId="0" applyFill="1" applyBorder="1" applyProtection="1"/>
    <xf numFmtId="0" fontId="0" fillId="14" borderId="0" xfId="0" applyFill="1"/>
    <xf numFmtId="164" fontId="0" fillId="15" borderId="0" xfId="0" applyNumberFormat="1" applyFill="1"/>
  </cellXfs>
  <cellStyles count="1">
    <cellStyle name="Standard" xfId="0" builtinId="0"/>
  </cellStyles>
  <dxfs count="18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theme="1"/>
      </font>
      <numFmt numFmtId="0" formatCode="General"/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theme="1"/>
      </font>
      <numFmt numFmtId="0" formatCode="General"/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theme="1"/>
      </font>
      <numFmt numFmtId="0" formatCode="General"/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theme="1"/>
      </font>
      <numFmt numFmtId="0" formatCode="General"/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3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1295400</xdr:colOff>
      <xdr:row>2</xdr:row>
      <xdr:rowOff>104774</xdr:rowOff>
    </xdr:from>
    <xdr:to>
      <xdr:col>11</xdr:col>
      <xdr:colOff>485775</xdr:colOff>
      <xdr:row>9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9B82BC9-424D-4863-B6E2-0AFAA5327D3D}"/>
            </a:ext>
          </a:extLst>
        </xdr:cNvPr>
        <xdr:cNvSpPr txBox="1"/>
      </xdr:nvSpPr>
      <xdr:spPr>
        <a:xfrm>
          <a:off x="10134600" y="561974"/>
          <a:ext cx="6753225" cy="1219201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800">
              <a:solidFill>
                <a:srgbClr val="FF0000"/>
              </a:solidFill>
              <a:latin typeface="+mn-lt"/>
            </a:rPr>
            <a:t>Reisekalkulationsfragebogen für Japan Stand 1.4.2020</a:t>
          </a:r>
        </a:p>
        <a:p>
          <a:r>
            <a:rPr lang="de-DE" sz="1600">
              <a:solidFill>
                <a:srgbClr val="FF0000"/>
              </a:solidFill>
              <a:latin typeface="+mn-lt"/>
            </a:rPr>
            <a:t>Der Aktuelle Kurs für den japanischen Yen enrneuert sich über das Netz.</a:t>
          </a:r>
        </a:p>
      </xdr:txBody>
    </xdr:sp>
    <xdr:clientData/>
  </xdr:twoCellAnchor>
  <xdr:twoCellAnchor>
    <xdr:from>
      <xdr:col>6</xdr:col>
      <xdr:colOff>542925</xdr:colOff>
      <xdr:row>27</xdr:row>
      <xdr:rowOff>104775</xdr:rowOff>
    </xdr:from>
    <xdr:to>
      <xdr:col>10</xdr:col>
      <xdr:colOff>866775</xdr:colOff>
      <xdr:row>28</xdr:row>
      <xdr:rowOff>114300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556C3AB-60B0-4637-8336-63BA6AA110E9}"/>
            </a:ext>
          </a:extLst>
        </xdr:cNvPr>
        <xdr:cNvSpPr txBox="1"/>
      </xdr:nvSpPr>
      <xdr:spPr>
        <a:xfrm>
          <a:off x="9382125" y="4838700"/>
          <a:ext cx="5743575" cy="20002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Nur die Anzahl  JR Pässe die innerhalb des Urlaubs von einer Person verbraucht werden eintragen</a:t>
          </a:r>
        </a:p>
      </xdr:txBody>
    </xdr:sp>
    <xdr:clientData/>
  </xdr:twoCellAnchor>
  <xdr:twoCellAnchor editAs="oneCell">
    <xdr:from>
      <xdr:col>6</xdr:col>
      <xdr:colOff>1295400</xdr:colOff>
      <xdr:row>9</xdr:row>
      <xdr:rowOff>101183</xdr:rowOff>
    </xdr:from>
    <xdr:to>
      <xdr:col>9</xdr:col>
      <xdr:colOff>409575</xdr:colOff>
      <xdr:row>27</xdr:row>
      <xdr:rowOff>127483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CD89422-E9D5-4217-9698-BE946725E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1806158"/>
          <a:ext cx="3924300" cy="305525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4" xr16:uid="{5DFDCDA7-2D73-46A0-9911-051DC359A068}" autoFormatId="16" applyNumberFormats="0" applyBorderFormats="0" applyFontFormats="0" applyPatternFormats="0" applyAlignmentFormats="0" applyWidthHeightFormats="0">
  <queryTableRefresh nextId="9">
    <queryTableFields count="1">
      <queryTableField id="3" name="Letzter Preis" tableColumnId="3"/>
    </queryTableFields>
    <queryTableDeletedFields count="6">
      <deletedField name="Änderung"/>
      <deletedField name="% Schwankung"/>
      <deletedField name="52-Wochen-Bereich"/>
      <deletedField name="Tagesdiagramm"/>
      <deletedField name="Symbol"/>
      <deletedField name="Name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2" connectionId="5" xr16:uid="{3F4BC003-A383-4592-AAE1-BAC84F321FBC}" autoFormatId="16" applyNumberFormats="0" applyBorderFormats="0" applyFontFormats="0" applyPatternFormats="0" applyAlignmentFormats="0" applyWidthHeightFormats="0">
  <queryTableRefresh nextId="8">
    <queryTableFields count="7">
      <queryTableField id="1" name="Symbol" tableColumnId="1"/>
      <queryTableField id="2" name="Name" tableColumnId="2"/>
      <queryTableField id="3" name="Letzter Preis" tableColumnId="3"/>
      <queryTableField id="4" name="Änderung" tableColumnId="4"/>
      <queryTableField id="5" name="% Schwankung" tableColumnId="5"/>
      <queryTableField id="6" name="52-Wochen-Bereich" tableColumnId="6"/>
      <queryTableField id="7" name="Tagesdiagramm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682A48A-C930-46F8-ADE1-ECD8E2C687B5}" name="Table_0__2" displayName="Table_0__2" ref="G33:G35" tableType="queryTable" totalsRowCount="1">
  <autoFilter ref="G33:G34" xr:uid="{D09B9917-DEDA-4D83-9D38-75613AC26F27}"/>
  <tableColumns count="1">
    <tableColumn id="3" xr3:uid="{ED4DBDE0-39DF-409B-B24C-EFAE49023BAF}" uniqueName="3" name="Letzter Preis" totalsRowFunction="custom" queryTableFieldId="3">
      <totalsRowFormula>100/G34/100</totalsRow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5AF3CF-8F49-4B9B-951A-B13F34E89744}" name="Table_0__3" displayName="Table_0__3" ref="A1:G28" tableType="queryTable" totalsRowShown="0">
  <autoFilter ref="A1:G28" xr:uid="{5F9DA374-0D22-4FAC-B48F-F7634D810083}"/>
  <tableColumns count="7">
    <tableColumn id="1" xr3:uid="{CDC32C6C-3C97-4072-AEC0-7FE8FCC8CF1A}" uniqueName="1" name="Symbol" queryTableFieldId="1" dataDxfId="17"/>
    <tableColumn id="2" xr3:uid="{49DB607C-950D-4F3A-AAFF-9753FA13EAE7}" uniqueName="2" name="Name" queryTableFieldId="2" dataDxfId="16"/>
    <tableColumn id="3" xr3:uid="{AF420F68-464B-440E-BB95-7C4FEC99F899}" uniqueName="3" name="Letzter Preis" queryTableFieldId="3"/>
    <tableColumn id="4" xr3:uid="{80B154EE-3DF8-41C8-8328-95302E4BA53C}" uniqueName="4" name="Änderung" queryTableFieldId="4"/>
    <tableColumn id="5" xr3:uid="{B4AA9423-93A2-49DE-AD00-56687309B929}" uniqueName="5" name="% Schwankung" queryTableFieldId="5"/>
    <tableColumn id="6" xr3:uid="{746D4658-458B-4717-B8F5-C7FEE738C632}" uniqueName="6" name="52-Wochen-Bereich" queryTableFieldId="6" dataDxfId="15"/>
    <tableColumn id="7" xr3:uid="{1ED44155-8673-42B5-A247-5D54BEABAE94}" uniqueName="7" name="Tagesdiagramm" queryTableFieldId="7" dataDxfId="1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436DF-506F-F74D-99AE-0F78940ED02E}">
  <dimension ref="A1:L47"/>
  <sheetViews>
    <sheetView tabSelected="1" topLeftCell="C1" zoomScaleNormal="60" zoomScaleSheetLayoutView="100" workbookViewId="0">
      <selection activeCell="J20" sqref="J20"/>
    </sheetView>
  </sheetViews>
  <sheetFormatPr baseColWidth="10" defaultColWidth="9.140625" defaultRowHeight="15" x14ac:dyDescent="0.25"/>
  <cols>
    <col min="1" max="1" width="9.140625" style="31"/>
    <col min="2" max="2" width="82" style="31" customWidth="1"/>
    <col min="3" max="3" width="27" style="5" customWidth="1"/>
    <col min="4" max="5" width="0" hidden="1" customWidth="1"/>
    <col min="6" max="6" width="14.42578125" style="31" customWidth="1"/>
    <col min="7" max="7" width="27.140625" style="31" customWidth="1"/>
    <col min="8" max="8" width="9.140625" style="31"/>
    <col min="9" max="9" width="35.85546875" style="31" customWidth="1"/>
    <col min="10" max="10" width="11.85546875" style="31" customWidth="1"/>
    <col min="11" max="11" width="29.42578125" style="31" customWidth="1"/>
    <col min="12" max="12" width="27.140625" style="31" customWidth="1"/>
  </cols>
  <sheetData>
    <row r="1" spans="1:12" ht="21" customHeight="1" x14ac:dyDescent="0.25">
      <c r="A1" s="17"/>
      <c r="B1" s="17"/>
      <c r="C1" s="32"/>
      <c r="D1" s="3"/>
      <c r="E1" s="3"/>
      <c r="F1" s="17"/>
      <c r="G1" s="17"/>
      <c r="H1" s="17"/>
      <c r="I1" s="17"/>
      <c r="J1" s="17"/>
      <c r="K1" s="17"/>
      <c r="L1" s="17"/>
    </row>
    <row r="2" spans="1:12" x14ac:dyDescent="0.25">
      <c r="A2" s="17"/>
      <c r="B2" s="18" t="s">
        <v>47</v>
      </c>
      <c r="C2" s="33" t="s">
        <v>33</v>
      </c>
      <c r="D2" s="3"/>
      <c r="E2" s="3"/>
      <c r="F2" s="17"/>
      <c r="G2" s="17"/>
      <c r="H2" s="17"/>
      <c r="I2" s="17"/>
      <c r="J2" s="17"/>
      <c r="K2" s="17"/>
      <c r="L2" s="17"/>
    </row>
    <row r="3" spans="1:12" x14ac:dyDescent="0.25">
      <c r="A3" s="17"/>
      <c r="B3" s="19" t="str">
        <f>Grundlagen!A4</f>
        <v>ich reise mit Erwachsenen</v>
      </c>
      <c r="C3" s="9"/>
      <c r="D3" s="3"/>
      <c r="E3" s="3"/>
      <c r="F3" s="17"/>
      <c r="G3" s="17"/>
      <c r="H3" s="17"/>
      <c r="I3" s="17"/>
      <c r="J3" s="17"/>
      <c r="K3" s="17"/>
      <c r="L3" s="17"/>
    </row>
    <row r="4" spans="1:12" x14ac:dyDescent="0.25">
      <c r="A4" s="17"/>
      <c r="B4" s="19" t="str">
        <f>Grundlagen!A5</f>
        <v xml:space="preserve">ich reise mit Kindern </v>
      </c>
      <c r="C4" s="9"/>
      <c r="D4" s="3"/>
      <c r="E4" s="3"/>
      <c r="F4" s="17"/>
      <c r="G4" s="17"/>
      <c r="H4" s="17"/>
      <c r="I4" s="17"/>
      <c r="J4" s="17"/>
      <c r="K4" s="17"/>
      <c r="L4" s="17"/>
    </row>
    <row r="5" spans="1:12" x14ac:dyDescent="0.25">
      <c r="A5" s="17"/>
      <c r="B5" s="19" t="str">
        <f>Grundlagen!A6</f>
        <v>Wieviele Nächte bleibst du in Japan insgesamt</v>
      </c>
      <c r="C5" s="6">
        <f>Grundlagen!B6</f>
        <v>0</v>
      </c>
      <c r="D5" s="3"/>
      <c r="E5" s="3"/>
      <c r="F5" s="17"/>
      <c r="G5" s="17"/>
      <c r="H5" s="17"/>
      <c r="I5" s="17"/>
      <c r="J5" s="17"/>
      <c r="K5" s="17"/>
      <c r="L5" s="17"/>
    </row>
    <row r="6" spans="1:12" ht="8.25" customHeight="1" x14ac:dyDescent="0.25">
      <c r="A6" s="17"/>
      <c r="B6" s="20"/>
      <c r="C6" s="6"/>
      <c r="D6" s="3"/>
      <c r="E6" s="3"/>
      <c r="F6" s="17"/>
      <c r="G6" s="17"/>
      <c r="H6" s="17"/>
      <c r="I6" s="17"/>
      <c r="J6" s="17"/>
      <c r="K6" s="17"/>
      <c r="L6" s="17"/>
    </row>
    <row r="7" spans="1:12" x14ac:dyDescent="0.25">
      <c r="A7" s="17"/>
      <c r="B7" s="21" t="str">
        <f>Grundlagen!A2</f>
        <v>kosten für den Flug pro Erwachsenen</v>
      </c>
      <c r="C7" s="10"/>
      <c r="D7" s="3"/>
      <c r="E7" s="3"/>
      <c r="F7" s="17"/>
      <c r="G7" s="17"/>
      <c r="H7" s="17"/>
      <c r="I7" s="17"/>
      <c r="J7" s="17"/>
      <c r="K7" s="17"/>
      <c r="L7" s="17"/>
    </row>
    <row r="8" spans="1:12" x14ac:dyDescent="0.25">
      <c r="A8" s="17"/>
      <c r="B8" s="21" t="str">
        <f>Grundlagen!A3</f>
        <v>kosten für den Flug pro Kind</v>
      </c>
      <c r="C8" s="10"/>
      <c r="D8" s="3"/>
      <c r="E8" s="3"/>
      <c r="F8" s="17"/>
      <c r="G8" s="17"/>
      <c r="H8" s="17"/>
      <c r="I8" s="17"/>
      <c r="J8" s="17"/>
      <c r="K8" s="17"/>
      <c r="L8" s="17"/>
    </row>
    <row r="9" spans="1:12" x14ac:dyDescent="0.25">
      <c r="A9" s="17"/>
      <c r="B9" s="22" t="s">
        <v>37</v>
      </c>
      <c r="C9" s="11"/>
      <c r="D9" s="3"/>
      <c r="E9" s="3"/>
      <c r="F9" s="17"/>
      <c r="G9" s="17"/>
      <c r="H9" s="17"/>
      <c r="I9" s="17"/>
      <c r="J9" s="17"/>
      <c r="K9" s="17"/>
      <c r="L9" s="17"/>
    </row>
    <row r="10" spans="1:12" x14ac:dyDescent="0.25">
      <c r="A10" s="17"/>
      <c r="B10" s="22" t="s">
        <v>36</v>
      </c>
      <c r="C10" s="11"/>
      <c r="D10" s="3"/>
      <c r="E10" s="3"/>
      <c r="F10" s="17"/>
      <c r="G10" s="17"/>
      <c r="H10" s="17"/>
      <c r="I10" s="17"/>
      <c r="J10" s="17"/>
      <c r="K10" s="17"/>
      <c r="L10" s="17"/>
    </row>
    <row r="11" spans="1:12" ht="8.25" customHeight="1" x14ac:dyDescent="0.25">
      <c r="A11" s="17"/>
      <c r="B11" s="20"/>
      <c r="C11" s="7"/>
      <c r="D11" s="3"/>
      <c r="E11" s="3"/>
      <c r="F11" s="17"/>
      <c r="G11" s="17"/>
      <c r="H11" s="17"/>
      <c r="I11" s="17"/>
      <c r="J11" s="17"/>
      <c r="K11" s="17"/>
      <c r="L11" s="17"/>
    </row>
    <row r="12" spans="1:12" x14ac:dyDescent="0.25">
      <c r="A12" s="17"/>
      <c r="B12" s="23" t="str">
        <f>Grundlagen!A8</f>
        <v>Unterkunft</v>
      </c>
      <c r="C12" s="8">
        <f>Grundlagen!B8</f>
        <v>0</v>
      </c>
      <c r="D12" s="3" t="e">
        <f>Grundlagen!#REF!</f>
        <v>#REF!</v>
      </c>
      <c r="E12" s="3">
        <f>Grundlagen!D8</f>
        <v>0</v>
      </c>
      <c r="F12" s="20" t="str">
        <f>Grundlagen!C8</f>
        <v>&lt;&lt;&lt; muss 0 sein</v>
      </c>
      <c r="G12" s="17"/>
      <c r="H12" s="17"/>
      <c r="I12" s="17"/>
      <c r="J12" s="17"/>
      <c r="K12" s="17"/>
      <c r="L12" s="17"/>
    </row>
    <row r="13" spans="1:12" x14ac:dyDescent="0.25">
      <c r="A13" s="17"/>
      <c r="B13" s="24" t="str">
        <f>Grundlagen!A9</f>
        <v>Anzahl von geplanten kostenlosen Nächten</v>
      </c>
      <c r="C13" s="9"/>
      <c r="D13" s="3"/>
      <c r="E13" s="3"/>
      <c r="F13" s="17"/>
      <c r="G13" s="17"/>
      <c r="H13" s="17"/>
      <c r="I13" s="17"/>
      <c r="J13" s="17"/>
      <c r="K13" s="17"/>
      <c r="L13" s="17"/>
    </row>
    <row r="14" spans="1:12" x14ac:dyDescent="0.25">
      <c r="A14" s="17"/>
      <c r="B14" s="24" t="str">
        <f>Grundlagen!A10</f>
        <v>Anzahl von einfachen durchschnitt 4000 Yen Unterküften</v>
      </c>
      <c r="C14" s="9"/>
      <c r="D14" s="3"/>
      <c r="E14" s="3"/>
      <c r="F14" s="17"/>
      <c r="G14" s="17"/>
      <c r="H14" s="17"/>
      <c r="I14" s="17"/>
      <c r="J14" s="17"/>
      <c r="K14" s="17"/>
      <c r="L14" s="17"/>
    </row>
    <row r="15" spans="1:12" ht="6.75" customHeight="1" x14ac:dyDescent="0.25">
      <c r="A15" s="17"/>
      <c r="B15" s="20"/>
      <c r="C15" s="6"/>
      <c r="D15" s="3"/>
      <c r="E15" s="3"/>
      <c r="F15" s="17"/>
      <c r="G15" s="17"/>
      <c r="H15" s="17"/>
      <c r="I15" s="17"/>
      <c r="J15" s="17"/>
      <c r="K15" s="17"/>
      <c r="L15" s="17"/>
    </row>
    <row r="16" spans="1:12" x14ac:dyDescent="0.25">
      <c r="A16" s="17"/>
      <c r="B16" s="25" t="str">
        <f>Grundlagen!A12</f>
        <v xml:space="preserve">Sehenswürdigkeiten </v>
      </c>
      <c r="C16" s="8">
        <f>Grundlagen!B12</f>
        <v>0</v>
      </c>
      <c r="D16" s="3" t="str">
        <f>Grundlagen!C8</f>
        <v>&lt;&lt;&lt; muss 0 sein</v>
      </c>
      <c r="E16" s="3">
        <f>Grundlagen!D12</f>
        <v>0</v>
      </c>
      <c r="F16" s="20" t="str">
        <f>Grundlagen!C12</f>
        <v>&lt;&lt;&lt; muss 0 sein</v>
      </c>
      <c r="G16" s="17"/>
      <c r="H16" s="17"/>
      <c r="I16" s="17"/>
      <c r="J16" s="17"/>
      <c r="K16" s="17"/>
      <c r="L16" s="17"/>
    </row>
    <row r="17" spans="1:12" x14ac:dyDescent="0.25">
      <c r="A17" s="17"/>
      <c r="B17" s="19" t="str">
        <f>Grundlagen!A13</f>
        <v>Ich habe kein Intresse an Kostenpflichtigen Sehenswürdigkeiten</v>
      </c>
      <c r="C17" s="9"/>
      <c r="D17" s="3"/>
      <c r="E17" s="3"/>
      <c r="F17" s="17"/>
      <c r="G17" s="17"/>
      <c r="H17" s="17"/>
      <c r="I17" s="17"/>
      <c r="J17" s="17"/>
      <c r="K17" s="17"/>
      <c r="L17" s="17"/>
    </row>
    <row r="18" spans="1:12" x14ac:dyDescent="0.25">
      <c r="A18" s="17"/>
      <c r="B18" s="19" t="str">
        <f>Grundlagen!A14</f>
        <v>Die wichtigsten Sehenswürdikeiten will ich sehen</v>
      </c>
      <c r="C18" s="9"/>
      <c r="D18" s="3"/>
      <c r="E18" s="3"/>
      <c r="F18" s="17"/>
      <c r="G18" s="17"/>
      <c r="H18" s="17"/>
      <c r="I18" s="17"/>
      <c r="J18" s="17"/>
      <c r="K18" s="17"/>
      <c r="L18" s="17"/>
    </row>
    <row r="19" spans="1:12" x14ac:dyDescent="0.25">
      <c r="A19" s="17"/>
      <c r="B19" s="19" t="str">
        <f>Grundlagen!A15</f>
        <v xml:space="preserve">Wenn ich schon mal da bin will ich viel sehen </v>
      </c>
      <c r="C19" s="9"/>
      <c r="D19" s="3"/>
      <c r="E19" s="3"/>
      <c r="F19" s="17"/>
      <c r="G19" s="17"/>
      <c r="H19" s="17"/>
      <c r="I19" s="17"/>
      <c r="J19" s="17"/>
      <c r="K19" s="17"/>
      <c r="L19" s="17"/>
    </row>
    <row r="20" spans="1:12" ht="6" customHeight="1" x14ac:dyDescent="0.25">
      <c r="A20" s="17"/>
      <c r="B20" s="20"/>
      <c r="C20" s="6"/>
      <c r="D20" s="3"/>
      <c r="E20" s="3"/>
      <c r="F20" s="17"/>
      <c r="G20" s="17"/>
      <c r="H20" s="17"/>
      <c r="I20" s="17"/>
      <c r="J20" s="17"/>
      <c r="K20" s="17"/>
      <c r="L20" s="17"/>
    </row>
    <row r="21" spans="1:12" x14ac:dyDescent="0.25">
      <c r="A21" s="17"/>
      <c r="B21" s="26" t="str">
        <f>Grundlagen!A17</f>
        <v>Verpflegung</v>
      </c>
      <c r="C21" s="8">
        <f>Grundlagen!B17</f>
        <v>0</v>
      </c>
      <c r="D21" s="3"/>
      <c r="E21" s="3"/>
      <c r="F21" s="20" t="str">
        <f>Grundlagen!C17</f>
        <v>&lt;&lt;&lt; muss 0 sein</v>
      </c>
      <c r="G21" s="17"/>
      <c r="H21" s="17"/>
      <c r="I21" s="17"/>
      <c r="J21" s="17"/>
      <c r="K21" s="17"/>
      <c r="L21" s="17"/>
    </row>
    <row r="22" spans="1:12" x14ac:dyDescent="0.25">
      <c r="A22" s="17"/>
      <c r="B22" s="27" t="str">
        <f>Grundlagen!A18</f>
        <v>Ich bin zu Besuch und benötige keine Verpflegung an Tagen</v>
      </c>
      <c r="C22" s="9"/>
      <c r="D22" s="3"/>
      <c r="E22" s="3"/>
      <c r="F22" s="17"/>
      <c r="G22" s="17"/>
      <c r="H22" s="17"/>
      <c r="I22" s="17"/>
      <c r="J22" s="17"/>
      <c r="K22" s="17"/>
      <c r="L22" s="17"/>
    </row>
    <row r="23" spans="1:12" x14ac:dyDescent="0.25">
      <c r="A23" s="17"/>
      <c r="B23" s="27" t="str">
        <f>Grundlagen!A19</f>
        <v>Ich ernähre mich auschliesslich von Discount- und Supermärkten</v>
      </c>
      <c r="C23" s="9"/>
      <c r="D23" s="3"/>
      <c r="E23" s="3"/>
      <c r="F23" s="17"/>
      <c r="G23" s="17"/>
      <c r="H23" s="17"/>
      <c r="I23" s="17"/>
      <c r="J23" s="17"/>
      <c r="K23" s="17"/>
      <c r="L23" s="17"/>
    </row>
    <row r="24" spans="1:12" x14ac:dyDescent="0.25">
      <c r="A24" s="17"/>
      <c r="B24" s="27" t="str">
        <f>Grundlagen!A20</f>
        <v>von Zeit zur Zeit suche ich günstige Restaurants auf sonst Einzelhandel</v>
      </c>
      <c r="C24" s="9"/>
      <c r="D24" s="3"/>
      <c r="E24" s="3"/>
      <c r="F24" s="17"/>
      <c r="G24" s="17"/>
      <c r="H24" s="17"/>
      <c r="I24" s="17"/>
      <c r="J24" s="17"/>
      <c r="K24" s="17"/>
      <c r="L24" s="17"/>
    </row>
    <row r="25" spans="1:12" x14ac:dyDescent="0.25">
      <c r="A25" s="17"/>
      <c r="B25" s="27" t="str">
        <f>Grundlagen!A21</f>
        <v>Einmal am Tag gehe ich günstig Essen</v>
      </c>
      <c r="C25" s="9"/>
      <c r="D25" s="3"/>
      <c r="E25" s="3"/>
      <c r="F25" s="17"/>
      <c r="G25" s="17"/>
      <c r="H25" s="17"/>
      <c r="I25" s="17"/>
      <c r="J25" s="17"/>
      <c r="K25" s="17"/>
      <c r="L25" s="17"/>
    </row>
    <row r="26" spans="1:12" ht="7.5" customHeight="1" x14ac:dyDescent="0.25">
      <c r="A26" s="17"/>
      <c r="B26" s="20"/>
      <c r="C26" s="6"/>
      <c r="D26" s="3"/>
      <c r="E26" s="3"/>
      <c r="F26" s="17"/>
      <c r="G26" s="17"/>
      <c r="H26" s="17"/>
      <c r="I26" s="17"/>
      <c r="J26" s="17"/>
      <c r="K26" s="17"/>
      <c r="L26" s="17"/>
    </row>
    <row r="27" spans="1:12" x14ac:dyDescent="0.25">
      <c r="A27" s="17"/>
      <c r="B27" s="28" t="str">
        <f>Grundlagen!A23</f>
        <v>Wie bewege ich mich in Japan</v>
      </c>
      <c r="C27" s="16" t="e">
        <f>Grundlagen!B23</f>
        <v>#DIV/0!</v>
      </c>
      <c r="D27" s="3"/>
      <c r="E27" s="3"/>
      <c r="F27" s="20" t="str">
        <f>Grundlagen!C23</f>
        <v>&lt;&lt;&lt; muss 0 sein</v>
      </c>
      <c r="G27" s="17"/>
      <c r="H27" s="17"/>
      <c r="I27" s="17"/>
      <c r="J27" s="17"/>
      <c r="K27" s="17"/>
      <c r="L27" s="17"/>
    </row>
    <row r="28" spans="1:12" x14ac:dyDescent="0.25">
      <c r="A28" s="17"/>
      <c r="B28" s="29" t="str">
        <f>Grundlagen!A24</f>
        <v>Ich miete ein Auto und nutze keine Expresswege das für Tage (max  5 Personen insgesamt)</v>
      </c>
      <c r="C28" s="9"/>
      <c r="D28" s="3"/>
      <c r="E28" s="3"/>
      <c r="F28" s="17"/>
      <c r="G28" s="17"/>
      <c r="H28" s="17"/>
      <c r="I28" s="17"/>
      <c r="J28" s="17"/>
      <c r="K28" s="17"/>
      <c r="L28" s="17"/>
    </row>
    <row r="29" spans="1:12" x14ac:dyDescent="0.25">
      <c r="A29" s="17"/>
      <c r="B29" s="29" t="str">
        <f>Grundlagen!A25</f>
        <v>Ich miete ein Auto und nutze Expresswege das für Tage (max  5 Personen insgesamt)</v>
      </c>
      <c r="C29" s="9"/>
      <c r="D29" s="3"/>
      <c r="E29" s="3"/>
      <c r="F29" s="17"/>
      <c r="G29" s="17"/>
      <c r="H29" s="17"/>
      <c r="I29" s="17"/>
      <c r="J29" s="17"/>
      <c r="K29" s="17"/>
      <c r="L29" s="17"/>
    </row>
    <row r="30" spans="1:12" x14ac:dyDescent="0.25">
      <c r="A30" s="17"/>
      <c r="B30" s="30" t="str">
        <f>Grundlagen!A26</f>
        <v xml:space="preserve">Ich fahre mit JR Pass </v>
      </c>
      <c r="C30" s="30"/>
      <c r="D30" s="3">
        <f>Grundlagen!C26</f>
        <v>0</v>
      </c>
      <c r="E30" s="3">
        <f>Grundlagen!D26</f>
        <v>0</v>
      </c>
      <c r="F30" s="12"/>
      <c r="G30" s="35" t="str">
        <f>Grundlagen!F26</f>
        <v>Anzahl JR Pass für eine Woche</v>
      </c>
      <c r="H30" s="12"/>
      <c r="I30" s="35" t="str">
        <f>Grundlagen!I26</f>
        <v>Anzahl JR Pass für zwei Wochen</v>
      </c>
      <c r="J30" s="12"/>
      <c r="K30" s="35" t="str">
        <f>Grundlagen!M26</f>
        <v>Anzahl JR Pass für drei Wochen</v>
      </c>
      <c r="L30" s="17"/>
    </row>
    <row r="31" spans="1:12" x14ac:dyDescent="0.25">
      <c r="A31" s="17"/>
      <c r="B31" s="29" t="str">
        <f>Grundlagen!A27</f>
        <v>ich Trampe an Tagen</v>
      </c>
      <c r="C31" s="9"/>
      <c r="D31" s="3"/>
      <c r="E31" s="3"/>
      <c r="F31" s="17"/>
      <c r="G31" s="17"/>
      <c r="H31" s="17"/>
      <c r="I31" s="17"/>
      <c r="J31" s="17" t="s">
        <v>40</v>
      </c>
      <c r="K31" s="17"/>
      <c r="L31" s="17"/>
    </row>
    <row r="32" spans="1:12" x14ac:dyDescent="0.25">
      <c r="A32" s="17"/>
      <c r="B32" s="29" t="str">
        <f>Grundlagen!A28</f>
        <v>Ich fahre Zug oder Bus achte auf die günstigsten Preise auch wenn es länger dauert</v>
      </c>
      <c r="C32" s="9"/>
      <c r="D32" s="3"/>
      <c r="E32" s="3"/>
      <c r="F32" s="17"/>
      <c r="G32" s="17"/>
      <c r="H32" s="17"/>
      <c r="I32" s="17"/>
      <c r="J32" s="17"/>
      <c r="K32" s="17"/>
      <c r="L32" s="17"/>
    </row>
    <row r="33" spans="1:12" x14ac:dyDescent="0.25">
      <c r="A33" s="17"/>
      <c r="B33" s="29" t="str">
        <f>Grundlagen!A29</f>
        <v>ich fahre Zug oder Bus achte nicht auf die günstigsten Preise ich will schnell am Ziehl sein</v>
      </c>
      <c r="C33" s="9"/>
      <c r="D33" s="3"/>
      <c r="E33" s="3"/>
      <c r="F33" s="17"/>
      <c r="G33" s="17"/>
      <c r="H33" s="17"/>
      <c r="I33" s="17"/>
      <c r="J33" s="17"/>
      <c r="K33" s="17"/>
      <c r="L33" s="17"/>
    </row>
    <row r="34" spans="1:12" x14ac:dyDescent="0.25">
      <c r="A34" s="17"/>
      <c r="B34" s="29" t="str">
        <f>Grundlagen!A30</f>
        <v>ich kaufe den "Seishun 18"  1 mal bedeutet 5 Tage Fahrt</v>
      </c>
      <c r="C34" s="9"/>
      <c r="D34" s="3"/>
      <c r="E34" s="3"/>
      <c r="F34" s="17"/>
      <c r="G34" s="17"/>
      <c r="H34" s="17"/>
      <c r="I34" s="17"/>
      <c r="J34" s="17"/>
      <c r="K34" s="17"/>
      <c r="L34" s="17"/>
    </row>
    <row r="35" spans="1:12" x14ac:dyDescent="0.25">
      <c r="A35" s="17"/>
      <c r="B35" s="29" t="str">
        <f>Grundlagen!A31</f>
        <v>ich fahre an x Tagen in großen Städten mit öffentlichen Nahverkehr</v>
      </c>
      <c r="C35" s="9"/>
      <c r="D35" s="3"/>
      <c r="E35" s="3"/>
      <c r="F35" s="17"/>
      <c r="G35" s="17"/>
      <c r="H35" s="17"/>
      <c r="I35" s="17"/>
      <c r="J35" s="17"/>
      <c r="K35" s="17"/>
      <c r="L35" s="17"/>
    </row>
    <row r="36" spans="1:12" x14ac:dyDescent="0.25">
      <c r="A36" s="17"/>
      <c r="B36" s="29" t="str">
        <f>Grundlagen!A32</f>
        <v>ich fahre an Tagen  mit dem Fahrrad</v>
      </c>
      <c r="C36" s="9"/>
      <c r="D36" s="3"/>
      <c r="E36" s="3"/>
      <c r="F36" s="17"/>
      <c r="G36" s="17"/>
      <c r="H36" s="17"/>
      <c r="I36" s="17"/>
      <c r="J36" s="17"/>
      <c r="K36" s="17"/>
      <c r="L36" s="17"/>
    </row>
    <row r="37" spans="1:12" x14ac:dyDescent="0.25">
      <c r="A37" s="17"/>
      <c r="B37" s="20" t="str">
        <f>Grundlagen!A35</f>
        <v>Datenflatrate wird nur einmal berrechnet nicht pro Person</v>
      </c>
      <c r="C37" s="9" t="s">
        <v>35</v>
      </c>
      <c r="D37" s="3"/>
      <c r="E37" s="3"/>
      <c r="F37" s="34" t="str">
        <f>Grundlagen!A39</f>
        <v>Gesamtkosten ca.</v>
      </c>
      <c r="G37" s="13" t="e">
        <f>Grundlagen!D39</f>
        <v>#N/A</v>
      </c>
      <c r="H37" s="17"/>
      <c r="I37" s="17"/>
      <c r="J37" s="17"/>
      <c r="K37" s="17"/>
      <c r="L37" s="17"/>
    </row>
    <row r="38" spans="1:12" x14ac:dyDescent="0.25">
      <c r="A38" s="17"/>
      <c r="B38" s="20" t="str">
        <f>Grundlagen!A36</f>
        <v>Ich benötige eine Auslandkrankenversicherung</v>
      </c>
      <c r="C38" s="9" t="s">
        <v>35</v>
      </c>
      <c r="D38" s="3"/>
      <c r="E38" s="3"/>
      <c r="F38" s="34" t="str">
        <f>Grundlagen!F39</f>
        <v>Durchschnittlicher Tagessatz pro Person</v>
      </c>
      <c r="G38" s="13" t="e">
        <f>Grundlagen!E39</f>
        <v>#N/A</v>
      </c>
      <c r="H38" s="17"/>
      <c r="I38" s="17"/>
      <c r="J38" s="17"/>
      <c r="K38" s="17"/>
      <c r="L38" s="17"/>
    </row>
    <row r="39" spans="1:12" x14ac:dyDescent="0.25">
      <c r="A39" s="17"/>
      <c r="B39" s="17"/>
      <c r="C39" s="4"/>
      <c r="D39" s="3"/>
      <c r="E39" s="3"/>
      <c r="F39" s="17"/>
      <c r="G39" s="17"/>
      <c r="H39" s="17"/>
      <c r="I39" s="17"/>
      <c r="J39" s="17"/>
      <c r="K39" s="17"/>
      <c r="L39" s="17"/>
    </row>
    <row r="40" spans="1:12" x14ac:dyDescent="0.25">
      <c r="A40" s="17"/>
      <c r="B40" s="17"/>
      <c r="C40" s="4"/>
      <c r="D40" s="3"/>
      <c r="E40" s="3"/>
      <c r="F40" s="17"/>
      <c r="G40" s="17"/>
      <c r="H40" s="17"/>
      <c r="I40" s="17"/>
      <c r="J40" s="17"/>
      <c r="K40" s="17"/>
      <c r="L40" s="17"/>
    </row>
    <row r="41" spans="1:12" x14ac:dyDescent="0.25">
      <c r="A41" s="17"/>
      <c r="B41" s="17"/>
      <c r="C41" s="4"/>
      <c r="D41" s="3"/>
      <c r="E41" s="3"/>
      <c r="F41" s="17"/>
      <c r="G41" s="17"/>
      <c r="H41" s="17"/>
      <c r="I41" s="17"/>
      <c r="J41" s="17"/>
      <c r="K41" s="17"/>
      <c r="L41" s="17"/>
    </row>
    <row r="42" spans="1:12" x14ac:dyDescent="0.25">
      <c r="A42" s="17"/>
      <c r="B42" s="17"/>
      <c r="C42" s="4"/>
      <c r="D42" s="3"/>
      <c r="E42" s="3"/>
      <c r="F42" s="17"/>
      <c r="G42" s="17"/>
      <c r="H42" s="17"/>
      <c r="I42" s="17"/>
      <c r="J42" s="17"/>
      <c r="K42" s="17"/>
      <c r="L42" s="17"/>
    </row>
    <row r="43" spans="1:12" x14ac:dyDescent="0.25">
      <c r="A43" s="17"/>
      <c r="B43" s="17"/>
      <c r="C43" s="4"/>
      <c r="D43" s="3"/>
      <c r="E43" s="3"/>
      <c r="F43" s="17"/>
      <c r="G43" s="17"/>
      <c r="H43" s="17"/>
      <c r="I43" s="17"/>
      <c r="J43" s="17"/>
      <c r="K43" s="17"/>
      <c r="L43" s="17"/>
    </row>
    <row r="44" spans="1:12" x14ac:dyDescent="0.25">
      <c r="A44" s="17"/>
      <c r="B44" s="17"/>
      <c r="C44" s="4"/>
      <c r="D44" s="3"/>
      <c r="E44" s="3"/>
      <c r="F44" s="17"/>
      <c r="G44" s="17"/>
      <c r="H44" s="17"/>
      <c r="I44" s="17"/>
      <c r="J44" s="17"/>
      <c r="K44" s="17"/>
      <c r="L44" s="17"/>
    </row>
    <row r="45" spans="1:12" x14ac:dyDescent="0.25">
      <c r="A45" s="17"/>
      <c r="B45" s="17"/>
      <c r="C45" s="4"/>
      <c r="D45" s="3"/>
      <c r="E45" s="3"/>
      <c r="F45" s="17"/>
      <c r="G45" s="17"/>
      <c r="H45" s="17"/>
      <c r="I45" s="17"/>
      <c r="J45" s="17"/>
      <c r="K45" s="17"/>
      <c r="L45" s="17"/>
    </row>
    <row r="46" spans="1:12" x14ac:dyDescent="0.25">
      <c r="A46" s="17"/>
      <c r="B46" s="17"/>
      <c r="C46" s="4"/>
      <c r="D46" s="3"/>
      <c r="E46" s="3"/>
      <c r="F46" s="17"/>
      <c r="G46" s="17"/>
      <c r="H46" s="17"/>
      <c r="I46" s="17"/>
      <c r="J46" s="17"/>
      <c r="K46" s="17"/>
      <c r="L46" s="17"/>
    </row>
    <row r="47" spans="1:12" x14ac:dyDescent="0.25">
      <c r="A47" s="17"/>
      <c r="B47" s="17"/>
      <c r="C47" s="4"/>
      <c r="D47" s="3"/>
      <c r="E47" s="3"/>
      <c r="F47" s="17"/>
      <c r="G47" s="17"/>
      <c r="H47" s="17"/>
      <c r="I47" s="17"/>
      <c r="J47" s="17"/>
      <c r="K47" s="17"/>
      <c r="L47" s="17"/>
    </row>
  </sheetData>
  <sheetProtection formatCells="0" formatColumns="0" formatRows="0" insertColumns="0" insertRows="0" insertHyperlinks="0" deleteColumns="0" deleteRows="0"/>
  <conditionalFormatting sqref="F27">
    <cfRule type="cellIs" dxfId="13" priority="13" operator="equal">
      <formula>$C$27</formula>
    </cfRule>
    <cfRule type="cellIs" dxfId="12" priority="14" operator="equal">
      <formula>$C$27</formula>
    </cfRule>
  </conditionalFormatting>
  <conditionalFormatting sqref="C27">
    <cfRule type="cellIs" dxfId="11" priority="10" operator="equal">
      <formula>0</formula>
    </cfRule>
    <cfRule type="cellIs" dxfId="10" priority="11" operator="equal">
      <formula>0</formula>
    </cfRule>
    <cfRule type="cellIs" dxfId="9" priority="12" operator="equal">
      <formula>0</formula>
    </cfRule>
  </conditionalFormatting>
  <conditionalFormatting sqref="C21">
    <cfRule type="cellIs" dxfId="8" priority="7" operator="equal">
      <formula>0</formula>
    </cfRule>
    <cfRule type="cellIs" dxfId="7" priority="8" operator="equal">
      <formula>0</formula>
    </cfRule>
    <cfRule type="cellIs" dxfId="6" priority="9" operator="equal">
      <formula>0</formula>
    </cfRule>
  </conditionalFormatting>
  <conditionalFormatting sqref="C12">
    <cfRule type="cellIs" dxfId="5" priority="4" operator="equal">
      <formula>0</formula>
    </cfRule>
    <cfRule type="cellIs" dxfId="4" priority="5" operator="equal">
      <formula>0</formula>
    </cfRule>
    <cfRule type="cellIs" dxfId="3" priority="6" operator="equal">
      <formula>0</formula>
    </cfRule>
  </conditionalFormatting>
  <conditionalFormatting sqref="C16">
    <cfRule type="cellIs" dxfId="2" priority="1" operator="equal">
      <formula>0</formula>
    </cfRule>
    <cfRule type="cellIs" dxfId="1" priority="2" operator="equal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3319F-E40B-0349-8B30-B43029028F35}">
  <dimension ref="A1:O40"/>
  <sheetViews>
    <sheetView zoomScale="85" zoomScaleNormal="85" zoomScaleSheetLayoutView="100" workbookViewId="0">
      <selection activeCell="F15" sqref="F15"/>
    </sheetView>
  </sheetViews>
  <sheetFormatPr baseColWidth="10" defaultColWidth="9.140625" defaultRowHeight="15" x14ac:dyDescent="0.25"/>
  <cols>
    <col min="1" max="1" width="76.5703125" customWidth="1"/>
    <col min="4" max="4" width="15.5703125" customWidth="1"/>
    <col min="5" max="5" width="10.5703125" bestFit="1" customWidth="1"/>
    <col min="7" max="7" width="17.42578125" customWidth="1"/>
  </cols>
  <sheetData>
    <row r="1" spans="1:7" x14ac:dyDescent="0.25">
      <c r="A1" t="s">
        <v>18</v>
      </c>
    </row>
    <row r="2" spans="1:7" x14ac:dyDescent="0.25">
      <c r="A2" t="s">
        <v>13</v>
      </c>
      <c r="B2">
        <f>B4</f>
        <v>0</v>
      </c>
      <c r="C2">
        <f>Kalkulation!C7</f>
        <v>0</v>
      </c>
      <c r="D2">
        <f>B2*C2</f>
        <v>0</v>
      </c>
      <c r="G2">
        <f>B4+B5</f>
        <v>0</v>
      </c>
    </row>
    <row r="3" spans="1:7" x14ac:dyDescent="0.25">
      <c r="A3" t="s">
        <v>14</v>
      </c>
      <c r="B3">
        <f>B5</f>
        <v>0</v>
      </c>
      <c r="C3">
        <f>Kalkulation!C8</f>
        <v>0</v>
      </c>
      <c r="D3">
        <f>B3*C3</f>
        <v>0</v>
      </c>
    </row>
    <row r="4" spans="1:7" x14ac:dyDescent="0.25">
      <c r="A4" t="s">
        <v>11</v>
      </c>
      <c r="B4">
        <f>Kalkulation!C3</f>
        <v>0</v>
      </c>
    </row>
    <row r="5" spans="1:7" x14ac:dyDescent="0.25">
      <c r="A5" t="s">
        <v>12</v>
      </c>
      <c r="B5">
        <f>Kalkulation!C4</f>
        <v>0</v>
      </c>
    </row>
    <row r="6" spans="1:7" x14ac:dyDescent="0.25">
      <c r="A6" t="s">
        <v>8</v>
      </c>
      <c r="B6">
        <f>Kalkulation!C10-Kalkulation!C9</f>
        <v>0</v>
      </c>
    </row>
    <row r="8" spans="1:7" x14ac:dyDescent="0.25">
      <c r="A8" t="s">
        <v>0</v>
      </c>
      <c r="B8" s="36">
        <f>B6-B9-B10</f>
        <v>0</v>
      </c>
      <c r="C8" s="36" t="s">
        <v>24</v>
      </c>
      <c r="D8" s="36"/>
    </row>
    <row r="9" spans="1:7" x14ac:dyDescent="0.25">
      <c r="A9" t="s">
        <v>9</v>
      </c>
      <c r="B9" s="36">
        <f>Kalkulation!C13</f>
        <v>0</v>
      </c>
      <c r="C9" s="36"/>
      <c r="D9" s="36">
        <f>B9*C9</f>
        <v>0</v>
      </c>
    </row>
    <row r="10" spans="1:7" x14ac:dyDescent="0.25">
      <c r="A10" t="s">
        <v>1</v>
      </c>
      <c r="B10" s="36">
        <f>Kalkulation!C14</f>
        <v>0</v>
      </c>
      <c r="C10" s="36" t="e">
        <f>VLOOKUP(G2,Tabelle2!A1:B5,2,FALSE)</f>
        <v>#N/A</v>
      </c>
      <c r="D10" s="36" t="e">
        <f>B10*C10</f>
        <v>#N/A</v>
      </c>
    </row>
    <row r="11" spans="1:7" x14ac:dyDescent="0.25">
      <c r="B11" s="36"/>
      <c r="C11" s="36"/>
      <c r="D11" s="36">
        <f t="shared" ref="D11:D32" si="0">B11*C11</f>
        <v>0</v>
      </c>
    </row>
    <row r="12" spans="1:7" x14ac:dyDescent="0.25">
      <c r="A12" t="s">
        <v>2</v>
      </c>
      <c r="B12" s="36">
        <f>B6-B13-B14-B15</f>
        <v>0</v>
      </c>
      <c r="C12" s="36" t="s">
        <v>24</v>
      </c>
      <c r="D12" s="36"/>
    </row>
    <row r="13" spans="1:7" x14ac:dyDescent="0.25">
      <c r="A13" t="s">
        <v>29</v>
      </c>
      <c r="B13" s="36">
        <f>Kalkulation!C17</f>
        <v>0</v>
      </c>
      <c r="C13" s="36">
        <v>0</v>
      </c>
      <c r="D13" s="36">
        <v>0</v>
      </c>
    </row>
    <row r="14" spans="1:7" x14ac:dyDescent="0.25">
      <c r="A14" t="s">
        <v>3</v>
      </c>
      <c r="B14" s="36">
        <f>Kalkulation!C18</f>
        <v>0</v>
      </c>
      <c r="C14" s="36">
        <v>800</v>
      </c>
      <c r="D14" s="36">
        <f>B14*C14*B4+B14*400*B5</f>
        <v>0</v>
      </c>
    </row>
    <row r="15" spans="1:7" x14ac:dyDescent="0.25">
      <c r="A15" t="s">
        <v>4</v>
      </c>
      <c r="B15" s="36">
        <f>Kalkulation!C19</f>
        <v>0</v>
      </c>
      <c r="C15" s="36">
        <v>1600</v>
      </c>
      <c r="D15" s="36">
        <f>B15*C15*B4+B15*400*B5</f>
        <v>0</v>
      </c>
    </row>
    <row r="16" spans="1:7" x14ac:dyDescent="0.25">
      <c r="B16" s="36"/>
      <c r="C16" s="36"/>
      <c r="D16" s="36"/>
    </row>
    <row r="17" spans="1:15" x14ac:dyDescent="0.25">
      <c r="A17" t="s">
        <v>5</v>
      </c>
      <c r="B17" s="36">
        <f>B6-B19-B20-B21-B18</f>
        <v>0</v>
      </c>
      <c r="C17" s="36" t="s">
        <v>24</v>
      </c>
      <c r="D17" s="36"/>
    </row>
    <row r="18" spans="1:15" x14ac:dyDescent="0.25">
      <c r="A18" t="s">
        <v>38</v>
      </c>
      <c r="B18" s="36">
        <f>Kalkulation!C22</f>
        <v>0</v>
      </c>
      <c r="C18" s="36"/>
      <c r="D18" s="36"/>
    </row>
    <row r="19" spans="1:15" x14ac:dyDescent="0.25">
      <c r="A19" t="s">
        <v>7</v>
      </c>
      <c r="B19" s="36">
        <f>Kalkulation!C23</f>
        <v>0</v>
      </c>
      <c r="C19" s="36">
        <v>900</v>
      </c>
      <c r="D19" s="36">
        <f>B19*$C$19*$B$4+B19*$C$19/2*$B$5</f>
        <v>0</v>
      </c>
    </row>
    <row r="20" spans="1:15" x14ac:dyDescent="0.25">
      <c r="A20" t="s">
        <v>10</v>
      </c>
      <c r="B20" s="36">
        <f>Kalkulation!C24</f>
        <v>0</v>
      </c>
      <c r="C20" s="36">
        <v>1300</v>
      </c>
      <c r="D20" s="36">
        <f>B20*$C$20*$B$4+B20*$C$20/2*$B$5</f>
        <v>0</v>
      </c>
    </row>
    <row r="21" spans="1:15" x14ac:dyDescent="0.25">
      <c r="A21" t="s">
        <v>26</v>
      </c>
      <c r="B21" s="36">
        <f>Kalkulation!C25</f>
        <v>0</v>
      </c>
      <c r="C21" s="36">
        <v>3000</v>
      </c>
      <c r="D21" s="36">
        <f>B21*$C$21*$B$4+B21*$C$21/2*$B$5</f>
        <v>0</v>
      </c>
    </row>
    <row r="22" spans="1:15" x14ac:dyDescent="0.25">
      <c r="B22" s="36"/>
      <c r="C22" s="36"/>
      <c r="D22" s="36"/>
    </row>
    <row r="23" spans="1:15" x14ac:dyDescent="0.25">
      <c r="A23" t="s">
        <v>6</v>
      </c>
      <c r="B23" s="36" t="e">
        <f>B6-E24-H24-L24-B24-B25-B27-B28-I30-B31-B32-B29</f>
        <v>#DIV/0!</v>
      </c>
      <c r="C23" s="36" t="s">
        <v>24</v>
      </c>
      <c r="D23" s="36"/>
      <c r="E23" s="1">
        <f>E25*$B$4*E26</f>
        <v>0</v>
      </c>
      <c r="F23" s="1"/>
      <c r="G23" s="1"/>
      <c r="H23" s="1">
        <f>H25*$B$4*H26</f>
        <v>0</v>
      </c>
      <c r="I23" s="1"/>
      <c r="J23" s="1"/>
      <c r="K23" s="1"/>
      <c r="L23" s="1">
        <f>L25*$B$4*L26</f>
        <v>0</v>
      </c>
      <c r="M23" s="1">
        <f>L23+H23+E23</f>
        <v>0</v>
      </c>
      <c r="N23" s="1" t="s">
        <v>21</v>
      </c>
      <c r="O23" s="1"/>
    </row>
    <row r="24" spans="1:15" x14ac:dyDescent="0.25">
      <c r="A24" t="s">
        <v>44</v>
      </c>
      <c r="B24" s="36">
        <f>Kalkulation!C28</f>
        <v>0</v>
      </c>
      <c r="C24" s="36">
        <v>4500</v>
      </c>
      <c r="D24" s="36">
        <f>B24*C24</f>
        <v>0</v>
      </c>
      <c r="E24" s="1">
        <f>E26*7</f>
        <v>0</v>
      </c>
      <c r="F24" s="1"/>
      <c r="G24" s="1"/>
      <c r="H24" s="1" t="e">
        <f>H26*14/B4</f>
        <v>#DIV/0!</v>
      </c>
      <c r="I24" s="1"/>
      <c r="J24" s="1"/>
      <c r="K24" s="1"/>
      <c r="L24" s="1">
        <f>L26*21</f>
        <v>0</v>
      </c>
      <c r="M24" s="1" t="e">
        <f>L24+H24+E24</f>
        <v>#DIV/0!</v>
      </c>
      <c r="N24" s="1" t="s">
        <v>20</v>
      </c>
      <c r="O24" s="1"/>
    </row>
    <row r="25" spans="1:15" x14ac:dyDescent="0.25">
      <c r="A25" t="s">
        <v>45</v>
      </c>
      <c r="B25" s="36">
        <f>Kalkulation!C29</f>
        <v>0</v>
      </c>
      <c r="C25" s="36">
        <v>6500</v>
      </c>
      <c r="D25" s="36">
        <f t="shared" si="0"/>
        <v>0</v>
      </c>
      <c r="E25" s="1">
        <v>246</v>
      </c>
      <c r="F25" s="1"/>
      <c r="G25" s="1"/>
      <c r="H25" s="1">
        <v>391</v>
      </c>
      <c r="I25" s="1"/>
      <c r="J25" s="1"/>
      <c r="K25" s="1"/>
      <c r="L25" s="1">
        <v>499</v>
      </c>
      <c r="M25" s="1"/>
      <c r="N25" s="1"/>
      <c r="O25" s="1"/>
    </row>
    <row r="26" spans="1:15" x14ac:dyDescent="0.25">
      <c r="A26" s="1" t="s">
        <v>42</v>
      </c>
      <c r="B26" s="36" t="s">
        <v>16</v>
      </c>
      <c r="C26" s="36"/>
      <c r="D26" s="36"/>
      <c r="E26" s="1">
        <f>Kalkulation!F30</f>
        <v>0</v>
      </c>
      <c r="F26" s="1" t="s">
        <v>16</v>
      </c>
      <c r="G26" s="1"/>
      <c r="H26" s="1">
        <f>Kalkulation!H30</f>
        <v>0</v>
      </c>
      <c r="I26" s="1" t="s">
        <v>17</v>
      </c>
      <c r="J26" s="1"/>
      <c r="K26" s="1"/>
      <c r="L26" s="1">
        <f>Kalkulation!J30</f>
        <v>0</v>
      </c>
      <c r="M26" s="1" t="s">
        <v>32</v>
      </c>
      <c r="N26" s="1"/>
      <c r="O26" s="1"/>
    </row>
    <row r="27" spans="1:15" x14ac:dyDescent="0.25">
      <c r="A27" t="s">
        <v>23</v>
      </c>
      <c r="B27" s="36">
        <f>Kalkulation!C31</f>
        <v>0</v>
      </c>
      <c r="C27" s="36">
        <v>0</v>
      </c>
      <c r="D27" s="36">
        <f t="shared" si="0"/>
        <v>0</v>
      </c>
      <c r="E27" s="1">
        <v>123</v>
      </c>
      <c r="F27" s="1"/>
      <c r="G27" s="1"/>
      <c r="H27" s="1">
        <v>196</v>
      </c>
      <c r="I27" s="1"/>
      <c r="J27" s="1"/>
      <c r="K27" s="1"/>
      <c r="L27" s="1">
        <v>251</v>
      </c>
      <c r="M27" s="1"/>
      <c r="N27" s="1"/>
      <c r="O27" s="1"/>
    </row>
    <row r="28" spans="1:15" x14ac:dyDescent="0.25">
      <c r="A28" t="s">
        <v>41</v>
      </c>
      <c r="B28" s="36">
        <f>Kalkulation!C32</f>
        <v>0</v>
      </c>
      <c r="C28" s="36">
        <v>2000</v>
      </c>
      <c r="D28" s="36">
        <f t="shared" si="0"/>
        <v>0</v>
      </c>
      <c r="E28" s="1">
        <f>E27*$B$5*E26</f>
        <v>0</v>
      </c>
      <c r="F28" s="1"/>
      <c r="G28" s="1"/>
      <c r="H28" s="1">
        <f>H27*$B$5*H26</f>
        <v>0</v>
      </c>
      <c r="I28" s="1"/>
      <c r="J28" s="1"/>
      <c r="K28" s="1"/>
      <c r="L28" s="1">
        <f>L27*$B$5*L26</f>
        <v>0</v>
      </c>
      <c r="M28" s="1">
        <f>L28+H28+E28</f>
        <v>0</v>
      </c>
      <c r="N28" s="1"/>
      <c r="O28" s="1"/>
    </row>
    <row r="29" spans="1:15" x14ac:dyDescent="0.25">
      <c r="A29" t="s">
        <v>15</v>
      </c>
      <c r="B29" s="36">
        <f>Kalkulation!C33</f>
        <v>0</v>
      </c>
      <c r="C29" s="36">
        <f>C28*2.5</f>
        <v>5000</v>
      </c>
      <c r="D29" s="36">
        <f t="shared" si="0"/>
        <v>0</v>
      </c>
      <c r="M29" s="1">
        <f>M28+M23</f>
        <v>0</v>
      </c>
      <c r="N29" s="1"/>
      <c r="O29" s="1"/>
    </row>
    <row r="30" spans="1:15" x14ac:dyDescent="0.25">
      <c r="A30" t="s">
        <v>108</v>
      </c>
      <c r="B30" s="36">
        <f>Kalkulation!C34</f>
        <v>0</v>
      </c>
      <c r="C30" s="36">
        <f>11850</f>
        <v>11850</v>
      </c>
      <c r="D30" s="36">
        <f>B30*C30*B4</f>
        <v>0</v>
      </c>
      <c r="E30" s="2">
        <v>0</v>
      </c>
      <c r="F30" s="2" t="s">
        <v>30</v>
      </c>
      <c r="G30" s="2"/>
      <c r="I30">
        <f>B30*5</f>
        <v>0</v>
      </c>
    </row>
    <row r="31" spans="1:15" x14ac:dyDescent="0.25">
      <c r="A31" t="s">
        <v>25</v>
      </c>
      <c r="B31" s="36">
        <f>Kalkulation!C35</f>
        <v>0</v>
      </c>
      <c r="C31" s="36">
        <v>1000</v>
      </c>
      <c r="D31" s="36">
        <f t="shared" si="0"/>
        <v>0</v>
      </c>
    </row>
    <row r="32" spans="1:15" x14ac:dyDescent="0.25">
      <c r="A32" t="s">
        <v>19</v>
      </c>
      <c r="B32" s="36">
        <f>Kalkulation!C36</f>
        <v>0</v>
      </c>
      <c r="C32" s="36"/>
      <c r="D32" s="36">
        <f t="shared" si="0"/>
        <v>0</v>
      </c>
    </row>
    <row r="33" spans="1:14" x14ac:dyDescent="0.25">
      <c r="A33" t="s">
        <v>22</v>
      </c>
      <c r="B33" s="36"/>
      <c r="C33" s="36"/>
      <c r="D33" s="36" t="e">
        <f>SUM(D8:D32)</f>
        <v>#N/A</v>
      </c>
      <c r="E33" s="37" t="e">
        <f>D33*Table_0__2[[#Totals],[Letzter Preis]]</f>
        <v>#N/A</v>
      </c>
      <c r="G33" t="s">
        <v>46</v>
      </c>
    </row>
    <row r="34" spans="1:14" x14ac:dyDescent="0.25">
      <c r="G34">
        <f>Tabelle1!C5</f>
        <v>120.346</v>
      </c>
      <c r="N34" t="s">
        <v>40</v>
      </c>
    </row>
    <row r="35" spans="1:14" x14ac:dyDescent="0.25">
      <c r="A35" t="s">
        <v>31</v>
      </c>
      <c r="B35">
        <f>IF(E35=1,B6,0)</f>
        <v>0</v>
      </c>
      <c r="C35">
        <v>1.35</v>
      </c>
      <c r="D35" s="37">
        <f t="shared" ref="D35:D36" si="1">B35*C35</f>
        <v>0</v>
      </c>
      <c r="E35">
        <f>IF(Kalkulation!C37="ja",1,0)</f>
        <v>1</v>
      </c>
      <c r="G35">
        <f>100/G34/100</f>
        <v>8.3093746364648596E-3</v>
      </c>
    </row>
    <row r="36" spans="1:14" x14ac:dyDescent="0.25">
      <c r="A36" t="s">
        <v>34</v>
      </c>
      <c r="B36">
        <f>IF(E36=1,B6,0)</f>
        <v>0</v>
      </c>
      <c r="C36">
        <f>1.15*(B4+B5)</f>
        <v>0</v>
      </c>
      <c r="D36" s="37">
        <f t="shared" si="1"/>
        <v>0</v>
      </c>
      <c r="E36">
        <f>IF(Kalkulation!C38="ja",1,0)</f>
        <v>1</v>
      </c>
    </row>
    <row r="37" spans="1:14" x14ac:dyDescent="0.25">
      <c r="A37" t="s">
        <v>27</v>
      </c>
      <c r="D37" s="37">
        <f>D2+D3</f>
        <v>0</v>
      </c>
    </row>
    <row r="38" spans="1:14" x14ac:dyDescent="0.25">
      <c r="A38" t="s">
        <v>28</v>
      </c>
      <c r="D38" s="37">
        <f>M29</f>
        <v>0</v>
      </c>
      <c r="E38" s="37"/>
    </row>
    <row r="39" spans="1:14" x14ac:dyDescent="0.25">
      <c r="A39" t="s">
        <v>39</v>
      </c>
      <c r="D39" s="37" t="e">
        <f>D37+E33+D38+D35+D36</f>
        <v>#N/A</v>
      </c>
      <c r="E39" s="37" t="e">
        <f>D39/B6/(B4+B5)</f>
        <v>#N/A</v>
      </c>
      <c r="F39" t="s">
        <v>43</v>
      </c>
    </row>
    <row r="40" spans="1:14" x14ac:dyDescent="0.25">
      <c r="D40" s="37"/>
      <c r="E40" s="37" t="e">
        <f>D39/B6</f>
        <v>#N/A</v>
      </c>
      <c r="F40" t="s">
        <v>107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3006-F3B9-4F2C-B16E-76F6B8B270AD}">
  <dimension ref="A1:B5"/>
  <sheetViews>
    <sheetView workbookViewId="0">
      <selection activeCell="B2" sqref="B2"/>
    </sheetView>
  </sheetViews>
  <sheetFormatPr baseColWidth="10" defaultRowHeight="15" x14ac:dyDescent="0.25"/>
  <sheetData>
    <row r="1" spans="1:2" x14ac:dyDescent="0.25">
      <c r="A1">
        <v>1</v>
      </c>
      <c r="B1">
        <v>2800</v>
      </c>
    </row>
    <row r="2" spans="1:2" x14ac:dyDescent="0.25">
      <c r="A2">
        <v>2</v>
      </c>
      <c r="B2">
        <v>4000</v>
      </c>
    </row>
    <row r="3" spans="1:2" x14ac:dyDescent="0.25">
      <c r="A3">
        <v>3</v>
      </c>
      <c r="B3">
        <v>5000</v>
      </c>
    </row>
    <row r="4" spans="1:2" x14ac:dyDescent="0.25">
      <c r="A4">
        <v>4</v>
      </c>
      <c r="B4">
        <v>8000</v>
      </c>
    </row>
    <row r="5" spans="1:2" x14ac:dyDescent="0.25">
      <c r="A5">
        <v>5</v>
      </c>
      <c r="B5">
        <v>9000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FA007-CF89-41F1-9A8C-E3FE9606ED6B}">
  <dimension ref="A1:G28"/>
  <sheetViews>
    <sheetView workbookViewId="0">
      <selection activeCell="C30" sqref="C30"/>
    </sheetView>
  </sheetViews>
  <sheetFormatPr baseColWidth="10" defaultRowHeight="15" x14ac:dyDescent="0.25"/>
  <cols>
    <col min="1" max="1" width="11" bestFit="1" customWidth="1"/>
    <col min="2" max="2" width="9.7109375" bestFit="1" customWidth="1"/>
    <col min="3" max="3" width="14.28515625" bestFit="1" customWidth="1"/>
    <col min="4" max="4" width="12" bestFit="1" customWidth="1"/>
    <col min="5" max="5" width="16.28515625" bestFit="1" customWidth="1"/>
    <col min="6" max="6" width="21" bestFit="1" customWidth="1"/>
    <col min="7" max="7" width="17.140625" bestFit="1" customWidth="1"/>
  </cols>
  <sheetData>
    <row r="1" spans="1:7" x14ac:dyDescent="0.25">
      <c r="A1" t="s">
        <v>48</v>
      </c>
      <c r="B1" t="s">
        <v>49</v>
      </c>
      <c r="C1" t="s">
        <v>46</v>
      </c>
      <c r="D1" t="s">
        <v>50</v>
      </c>
      <c r="E1" t="s">
        <v>51</v>
      </c>
      <c r="F1" t="s">
        <v>52</v>
      </c>
      <c r="G1" t="s">
        <v>53</v>
      </c>
    </row>
    <row r="2" spans="1:7" x14ac:dyDescent="0.25">
      <c r="A2" s="14" t="s">
        <v>54</v>
      </c>
      <c r="B2" s="14" t="s">
        <v>55</v>
      </c>
      <c r="C2">
        <v>1.0812999999999999</v>
      </c>
      <c r="D2">
        <v>2.2000000000000001E-3</v>
      </c>
      <c r="E2">
        <v>2.0999999999999999E-3</v>
      </c>
      <c r="F2" s="14" t="s">
        <v>56</v>
      </c>
      <c r="G2" s="14" t="s">
        <v>56</v>
      </c>
    </row>
    <row r="3" spans="1:7" x14ac:dyDescent="0.25">
      <c r="A3" s="14" t="s">
        <v>57</v>
      </c>
      <c r="B3" s="14" t="s">
        <v>58</v>
      </c>
      <c r="C3">
        <v>0.9143</v>
      </c>
      <c r="D3">
        <v>-3.0999999999999999E-3</v>
      </c>
      <c r="E3">
        <v>-3.3999999999999998E-3</v>
      </c>
      <c r="F3" s="14" t="s">
        <v>56</v>
      </c>
      <c r="G3" s="14" t="s">
        <v>56</v>
      </c>
    </row>
    <row r="4" spans="1:7" x14ac:dyDescent="0.25">
      <c r="A4" s="14" t="s">
        <v>59</v>
      </c>
      <c r="B4" s="14" t="s">
        <v>60</v>
      </c>
      <c r="C4">
        <v>1.06</v>
      </c>
      <c r="D4">
        <v>1.5E-3</v>
      </c>
      <c r="E4">
        <v>1.4E-3</v>
      </c>
      <c r="F4" s="14" t="s">
        <v>56</v>
      </c>
      <c r="G4" s="14" t="s">
        <v>56</v>
      </c>
    </row>
    <row r="5" spans="1:7" x14ac:dyDescent="0.25">
      <c r="A5" s="14" t="s">
        <v>61</v>
      </c>
      <c r="B5" s="14" t="s">
        <v>62</v>
      </c>
      <c r="C5" s="15">
        <v>120.346</v>
      </c>
      <c r="D5">
        <v>0.33700000000000002</v>
      </c>
      <c r="E5">
        <v>2.8E-3</v>
      </c>
      <c r="F5" s="14" t="s">
        <v>56</v>
      </c>
      <c r="G5" s="14" t="s">
        <v>56</v>
      </c>
    </row>
    <row r="6" spans="1:7" x14ac:dyDescent="0.25">
      <c r="A6" s="14" t="s">
        <v>63</v>
      </c>
      <c r="B6" s="14" t="s">
        <v>64</v>
      </c>
      <c r="C6">
        <v>1.1826000000000001</v>
      </c>
      <c r="D6">
        <v>7.7999999999999996E-3</v>
      </c>
      <c r="E6">
        <v>6.7000000000000002E-3</v>
      </c>
      <c r="F6" s="14" t="s">
        <v>56</v>
      </c>
      <c r="G6" s="14" t="s">
        <v>56</v>
      </c>
    </row>
    <row r="7" spans="1:7" x14ac:dyDescent="0.25">
      <c r="A7" s="14" t="s">
        <v>65</v>
      </c>
      <c r="B7" s="14" t="s">
        <v>66</v>
      </c>
      <c r="C7">
        <v>131.58600000000001</v>
      </c>
      <c r="D7">
        <v>0.78900000000000003</v>
      </c>
      <c r="E7">
        <v>6.0000000000000001E-3</v>
      </c>
      <c r="F7" s="14" t="s">
        <v>56</v>
      </c>
      <c r="G7" s="14" t="s">
        <v>56</v>
      </c>
    </row>
    <row r="8" spans="1:7" x14ac:dyDescent="0.25">
      <c r="A8" s="14" t="s">
        <v>67</v>
      </c>
      <c r="B8" s="14" t="s">
        <v>68</v>
      </c>
      <c r="C8">
        <v>1.5521</v>
      </c>
      <c r="D8">
        <v>-7.0000000000000001E-3</v>
      </c>
      <c r="E8">
        <v>-4.4999999999999997E-3</v>
      </c>
      <c r="F8" s="14" t="s">
        <v>56</v>
      </c>
      <c r="G8" s="14" t="s">
        <v>56</v>
      </c>
    </row>
    <row r="9" spans="1:7" x14ac:dyDescent="0.25">
      <c r="A9" s="14" t="s">
        <v>69</v>
      </c>
      <c r="B9" s="14" t="s">
        <v>70</v>
      </c>
      <c r="C9">
        <v>10.910600000000001</v>
      </c>
      <c r="D9">
        <v>-7.7000000000000002E-3</v>
      </c>
      <c r="E9">
        <v>-6.9999999999999999E-4</v>
      </c>
      <c r="F9" s="14" t="s">
        <v>56</v>
      </c>
      <c r="G9" s="14" t="s">
        <v>56</v>
      </c>
    </row>
    <row r="10" spans="1:7" x14ac:dyDescent="0.25">
      <c r="A10" s="14" t="s">
        <v>71</v>
      </c>
      <c r="B10" s="14" t="s">
        <v>72</v>
      </c>
      <c r="C10">
        <v>0.98060000000000003</v>
      </c>
      <c r="D10">
        <v>-1.5E-3</v>
      </c>
      <c r="E10">
        <v>-1.5E-3</v>
      </c>
      <c r="F10" s="14" t="s">
        <v>56</v>
      </c>
      <c r="G10" s="14" t="s">
        <v>56</v>
      </c>
    </row>
    <row r="11" spans="1:7" x14ac:dyDescent="0.25">
      <c r="A11" s="14" t="s">
        <v>73</v>
      </c>
      <c r="B11" s="14" t="s">
        <v>74</v>
      </c>
      <c r="C11">
        <v>354.59</v>
      </c>
      <c r="D11">
        <v>-0.31</v>
      </c>
      <c r="E11">
        <v>-8.9999999999999998E-4</v>
      </c>
      <c r="F11" s="14" t="s">
        <v>56</v>
      </c>
      <c r="G11" s="14" t="s">
        <v>56</v>
      </c>
    </row>
    <row r="12" spans="1:7" x14ac:dyDescent="0.25">
      <c r="A12" s="14" t="s">
        <v>61</v>
      </c>
      <c r="B12" s="14" t="s">
        <v>62</v>
      </c>
      <c r="C12">
        <v>120.346</v>
      </c>
      <c r="D12">
        <v>0.33700000000000002</v>
      </c>
      <c r="E12">
        <v>2.8E-3</v>
      </c>
      <c r="F12" s="14" t="s">
        <v>56</v>
      </c>
      <c r="G12" s="14" t="s">
        <v>56</v>
      </c>
    </row>
    <row r="13" spans="1:7" x14ac:dyDescent="0.25">
      <c r="A13" s="14" t="s">
        <v>75</v>
      </c>
      <c r="B13" s="14" t="s">
        <v>76</v>
      </c>
      <c r="C13">
        <v>7.0769000000000002</v>
      </c>
      <c r="D13">
        <v>1.5800000000000002E-2</v>
      </c>
      <c r="E13">
        <v>2.2000000000000001E-3</v>
      </c>
      <c r="F13" s="14" t="s">
        <v>56</v>
      </c>
      <c r="G13" s="14" t="s">
        <v>56</v>
      </c>
    </row>
    <row r="14" spans="1:7" x14ac:dyDescent="0.25">
      <c r="A14" s="14" t="s">
        <v>77</v>
      </c>
      <c r="B14" s="14" t="s">
        <v>78</v>
      </c>
      <c r="C14">
        <v>7.7552000000000003</v>
      </c>
      <c r="D14">
        <v>2.7000000000000001E-3</v>
      </c>
      <c r="E14">
        <v>2.9999999999999997E-4</v>
      </c>
      <c r="F14" s="14" t="s">
        <v>56</v>
      </c>
      <c r="G14" s="14" t="s">
        <v>56</v>
      </c>
    </row>
    <row r="15" spans="1:7" x14ac:dyDescent="0.25">
      <c r="A15" s="14" t="s">
        <v>79</v>
      </c>
      <c r="B15" s="14" t="s">
        <v>80</v>
      </c>
      <c r="C15">
        <v>1.4449000000000001</v>
      </c>
      <c r="D15">
        <v>-1.5E-3</v>
      </c>
      <c r="E15">
        <v>-1.1000000000000001E-3</v>
      </c>
      <c r="F15" s="14" t="s">
        <v>56</v>
      </c>
      <c r="G15" s="14" t="s">
        <v>56</v>
      </c>
    </row>
    <row r="16" spans="1:7" x14ac:dyDescent="0.25">
      <c r="A16" s="14" t="s">
        <v>81</v>
      </c>
      <c r="B16" s="14" t="s">
        <v>82</v>
      </c>
      <c r="C16">
        <v>76.369</v>
      </c>
      <c r="D16">
        <v>0</v>
      </c>
      <c r="E16">
        <v>0</v>
      </c>
      <c r="F16" s="14" t="s">
        <v>56</v>
      </c>
      <c r="G16" s="14" t="s">
        <v>56</v>
      </c>
    </row>
    <row r="17" spans="1:7" x14ac:dyDescent="0.25">
      <c r="A17" s="14" t="s">
        <v>83</v>
      </c>
      <c r="B17" s="14" t="s">
        <v>84</v>
      </c>
      <c r="C17">
        <v>24.768999999999998</v>
      </c>
      <c r="D17">
        <v>-2.47E-2</v>
      </c>
      <c r="E17">
        <v>-1E-3</v>
      </c>
      <c r="F17" s="14" t="s">
        <v>56</v>
      </c>
      <c r="G17" s="14" t="s">
        <v>56</v>
      </c>
    </row>
    <row r="18" spans="1:7" x14ac:dyDescent="0.25">
      <c r="A18" s="14" t="s">
        <v>85</v>
      </c>
      <c r="B18" s="14" t="s">
        <v>86</v>
      </c>
      <c r="C18">
        <v>51.145000000000003</v>
      </c>
      <c r="D18">
        <v>0.28499999999999998</v>
      </c>
      <c r="E18">
        <v>5.5999999999999999E-3</v>
      </c>
      <c r="F18" s="14" t="s">
        <v>56</v>
      </c>
      <c r="G18" s="14" t="s">
        <v>56</v>
      </c>
    </row>
    <row r="19" spans="1:7" x14ac:dyDescent="0.25">
      <c r="A19" s="14" t="s">
        <v>87</v>
      </c>
      <c r="B19" s="14" t="s">
        <v>88</v>
      </c>
      <c r="C19">
        <v>16483</v>
      </c>
      <c r="D19">
        <v>0</v>
      </c>
      <c r="E19">
        <v>0</v>
      </c>
      <c r="F19" s="14" t="s">
        <v>56</v>
      </c>
      <c r="G19" s="14" t="s">
        <v>56</v>
      </c>
    </row>
    <row r="20" spans="1:7" x14ac:dyDescent="0.25">
      <c r="A20" s="14" t="s">
        <v>89</v>
      </c>
      <c r="B20" s="14" t="s">
        <v>90</v>
      </c>
      <c r="C20">
        <v>32.85</v>
      </c>
      <c r="D20">
        <v>0.1</v>
      </c>
      <c r="E20">
        <v>3.0999999999999999E-3</v>
      </c>
      <c r="F20" s="14" t="s">
        <v>56</v>
      </c>
      <c r="G20" s="14" t="s">
        <v>56</v>
      </c>
    </row>
    <row r="21" spans="1:7" x14ac:dyDescent="0.25">
      <c r="A21" s="14" t="s">
        <v>91</v>
      </c>
      <c r="B21" s="14" t="s">
        <v>92</v>
      </c>
      <c r="C21">
        <v>4.3860000000000001</v>
      </c>
      <c r="D21">
        <v>-4.2000000000000003E-2</v>
      </c>
      <c r="E21">
        <v>-9.4999999999999998E-3</v>
      </c>
      <c r="F21" s="14" t="s">
        <v>56</v>
      </c>
      <c r="G21" s="14" t="s">
        <v>56</v>
      </c>
    </row>
    <row r="22" spans="1:7" x14ac:dyDescent="0.25">
      <c r="A22" s="14" t="s">
        <v>93</v>
      </c>
      <c r="B22" s="14" t="s">
        <v>94</v>
      </c>
      <c r="C22">
        <v>17.448799999999999</v>
      </c>
      <c r="D22">
        <v>-5.4600000000000003E-2</v>
      </c>
      <c r="E22">
        <v>-3.0999999999999999E-3</v>
      </c>
      <c r="F22" s="14" t="s">
        <v>56</v>
      </c>
      <c r="G22" s="14" t="s">
        <v>56</v>
      </c>
    </row>
    <row r="23" spans="1:7" x14ac:dyDescent="0.25">
      <c r="A23" s="14" t="s">
        <v>95</v>
      </c>
      <c r="B23" s="14" t="s">
        <v>96</v>
      </c>
      <c r="C23">
        <v>78.310400000000001</v>
      </c>
      <c r="D23">
        <v>0.19339999999999999</v>
      </c>
      <c r="E23">
        <v>2.5000000000000001E-3</v>
      </c>
      <c r="F23" s="14" t="s">
        <v>56</v>
      </c>
      <c r="G23" s="14" t="s">
        <v>56</v>
      </c>
    </row>
    <row r="24" spans="1:7" x14ac:dyDescent="0.25">
      <c r="A24" s="14" t="s">
        <v>97</v>
      </c>
      <c r="B24" s="14" t="s">
        <v>98</v>
      </c>
      <c r="C24">
        <v>111.33199999999999</v>
      </c>
      <c r="D24">
        <v>-2.8000000000000001E-2</v>
      </c>
      <c r="E24">
        <v>-2.9999999999999997E-4</v>
      </c>
      <c r="F24" s="14" t="s">
        <v>56</v>
      </c>
      <c r="G24" s="14" t="s">
        <v>56</v>
      </c>
    </row>
    <row r="25" spans="1:7" x14ac:dyDescent="0.25">
      <c r="A25" s="14" t="s">
        <v>99</v>
      </c>
      <c r="B25" s="14" t="s">
        <v>100</v>
      </c>
      <c r="C25">
        <v>0.6038</v>
      </c>
      <c r="D25">
        <v>6.4999999999999997E-3</v>
      </c>
      <c r="E25">
        <v>1.09E-2</v>
      </c>
      <c r="F25" s="14" t="s">
        <v>56</v>
      </c>
      <c r="G25" s="14" t="s">
        <v>56</v>
      </c>
    </row>
    <row r="26" spans="1:7" x14ac:dyDescent="0.25">
      <c r="A26" s="14" t="s">
        <v>101</v>
      </c>
      <c r="B26" s="14" t="s">
        <v>102</v>
      </c>
      <c r="C26">
        <v>67.191000000000003</v>
      </c>
      <c r="D26">
        <v>0.72299999999999998</v>
      </c>
      <c r="E26">
        <v>1.09E-2</v>
      </c>
      <c r="F26" s="14" t="s">
        <v>56</v>
      </c>
      <c r="G26" s="14" t="s">
        <v>56</v>
      </c>
    </row>
    <row r="27" spans="1:7" x14ac:dyDescent="0.25">
      <c r="A27" s="14" t="s">
        <v>103</v>
      </c>
      <c r="B27" s="14" t="s">
        <v>104</v>
      </c>
      <c r="C27">
        <v>1.4358</v>
      </c>
      <c r="D27">
        <v>-1.03E-2</v>
      </c>
      <c r="E27">
        <v>-7.1000000000000004E-3</v>
      </c>
      <c r="F27" s="14" t="s">
        <v>56</v>
      </c>
      <c r="G27" s="14" t="s">
        <v>56</v>
      </c>
    </row>
    <row r="28" spans="1:7" x14ac:dyDescent="0.25">
      <c r="A28" s="14" t="s">
        <v>105</v>
      </c>
      <c r="B28" s="14" t="s">
        <v>106</v>
      </c>
      <c r="C28">
        <v>0.58819999999999995</v>
      </c>
      <c r="D28">
        <v>4.7000000000000002E-3</v>
      </c>
      <c r="E28">
        <v>8.0999999999999996E-3</v>
      </c>
      <c r="F28" s="14" t="s">
        <v>56</v>
      </c>
      <c r="G28" s="14" t="s">
        <v>56</v>
      </c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6 0 e 4 d 2 f - 9 d 1 a - 4 3 4 d - 8 3 9 c - 9 8 c 9 9 e 2 2 e 5 7 d "   x m l n s = " h t t p : / / s c h e m a s . m i c r o s o f t . c o m / D a t a M a s h u p " > A A A A A O c E A A B Q S w M E F A A C A A g A m j 5 5 U M 2 w P o 6 o A A A A + A A A A B I A H A B D b 2 5 m a W c v U G F j a 2 F n Z S 5 4 b W w g o h g A K K A U A A A A A A A A A A A A A A A A A A A A A A A A A A A A h Y / R C o I w G I V f R X b v N s 1 Q 5 H d e V H c J Q R D d j r l 0 p D P c b L 5 b F z 1 S r 5 B Q V n d d n s N 3 4 D u P 2 x 3 y s W 2 8 q + y N 6 n S G A k y R J 7 X o S q W r D A 3 2 5 C c o Z 7 D j 4 s w r 6 U 2 w N u l o V I Z q a y 8 p I c 4 5 7 B a 4 6 y s S U h q Q Y 7 H d i 1 q 2 3 F f a W K 6 F R J 9 V + X + F G B x e M i z E c Y K X c U R x l A R A 5 h o K p b 9 I O B l j C u S n h N X Q 2 K G X r J T + e g N k j k D e L 9 g T U E s D B B Q A A g A I A J o + e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P n l Q i 0 A z 8 N 0 B A A D B B w A A E w A c A E Z v c m 1 1 b G F z L 1 N l Y 3 R p b 2 4 x L m 0 g o h g A K K A U A A A A A A A A A A A A A A A A A A A A A A A A A A A A 7 Z T B a t t A E I b v B r / D o p B g g 7 2 S n L S H F l M S O 4 R A K U 5 k k 0 P p Y b 0 a W 6 L a 2 b C 7 i u M Y 3 / I o e Z O 8 W H a l F j u V S o n T Q A / 1 R e a f 0 b + / v h l J A z e p R B K V 1 / B j s 9 F s 6 I Q p i M l Q 8 l w A G t I n G Z h m g 9 j f R Q 5 Z B l a 5 g i k d s T m 0 3 J + B R G M b d c t L j L n W H 3 x / s V h Q o Z F y K f w Y u j H 4 s x Q Z 3 g F 6 7 X a n 9 B o y w w J r V X q u g v V X p 3 x r N l L c a t h O t O e N 2 d Q e H 3 i 7 Z L r t K m Z A F 5 n + m O J H d c 8 7 g 8 c H j E E Z U G S 8 v H Y n F y H o W D H U M 6 n E Q G a 5 Q F s D 3 S r c O q u V 5 3 W I s Q o x c G v W H b L y J t H Q a u d o 3 h 9 R 1 1 u I Z y e j q j g 4 r u k 8 n V x W x e P J L 5 3 r 9 o Z e N X o d y n A n l G 6 8 2 z i N 8 / I / z Z Q U f f u g B 0 z I H E 0 / f I 4 5 3 G A O X 4 8 5 d J g n k V 3 T L G O q w j u k Q U B q o a d 4 Q 0 l 9 + S X 8 T n M l 7 b 0 u G n P v z l 8 B C d b 0 7 Z e z F M M K s 1 L v / U Y / f K a / f N U C 0 u q 1 d 6 I U A y 0 + H x z o k i V S F q h 4 r h Q g T 0 G / P b B o K a Y y q 3 D 5 w g R U x M 9 g 7 p z 9 S E G q f 1 Y x F 1 N Q R f 3 x 3 g X I c V 5 T 2 y c R T x Y M v 5 f l E S h u S V g w m + 1 9 1 + t e S Z 4 A d k / A n s C T S o C x 7 d d x y u a K C f H 6 m R 3 + n 9 k / P L M n U E s B A i 0 A F A A C A A g A m j 5 5 U M 2 w P o 6 o A A A A + A A A A B I A A A A A A A A A A A A A A A A A A A A A A E N v b m Z p Z y 9 Q Y W N r Y W d l L n h t b F B L A Q I t A B Q A A g A I A J o + e V A P y u m r p A A A A O k A A A A T A A A A A A A A A A A A A A A A A P Q A A A B b Q 2 9 u d G V u d F 9 U e X B l c 1 0 u e G 1 s U E s B A i 0 A F A A C A A g A m j 5 5 U I t A M / D d A Q A A w Q c A A B M A A A A A A A A A A A A A A A A A 5 Q E A A E Z v c m 1 1 b G F z L 1 N l Y 3 R p b 2 4 x L m 1 Q S w U G A A A A A A M A A w D C A A A A D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j c A A A A A A A A o N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9 j d W 1 l b n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1 V D A 0 O j U 2 O j A z L j g 3 M z M x M z V a I i A v P j x F b n R y e S B U e X B l P S J G a W x s Q 2 9 s d W 1 u V H l w Z X M i I F Z h b H V l P S J z Q m d Z R y I g L z 4 8 R W 5 0 c n k g V H l w Z T 0 i R m l s b E N v b H V t b k 5 h b W V z I i B W Y W x 1 Z T 0 i c 1 s m c X V v d D t L a W 5 k J n F 1 b 3 Q 7 L C Z x d W 9 0 O 0 5 h b W U m c X V v d D s s J n F 1 b 3 Q 7 V G V 4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Y 3 V t Z W 5 0 L 0 R h d G E w L n t L a W 5 k L D B 9 J n F 1 b 3 Q 7 L C Z x d W 9 0 O 1 N l Y 3 R p b 2 4 x L 0 R v Y 3 V t Z W 5 0 L 0 R h d G E w L n t O Y W 1 l L D F 9 J n F 1 b 3 Q 7 L C Z x d W 9 0 O 1 N l Y 3 R p b 2 4 x L 0 R v Y 3 V t Z W 5 0 L 0 R h d G E w L n t U Z X h 0 L D N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R v Y 3 V t Z W 5 0 L 0 R h d G E w L n t L a W 5 k L D B 9 J n F 1 b 3 Q 7 L C Z x d W 9 0 O 1 N l Y 3 R p b 2 4 x L 0 R v Y 3 V t Z W 5 0 L 0 R h d G E w L n t O Y W 1 l L D F 9 J n F 1 b 3 Q 7 L C Z x d W 9 0 O 1 N l Y 3 R p b 2 4 x L 0 R v Y 3 V t Z W 5 0 L 0 R h d G E w L n t U Z X h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2 N 1 b W V u d C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2 N 1 b W V u d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V U M D U 6 M D I 6 M j Y u M T I x M D Q 2 N V o i I C 8 + P E V u d H J 5 I F R 5 c G U 9 I k Z p b G x D b 2 x 1 b W 5 U e X B l c y I g V m F s d W U 9 I n N C Z 0 1 E Q X d N R C I g L z 4 8 R W 5 0 c n k g V H l w Z T 0 i R m l s b E N v b H V t b k 5 h b W V z I i B W Y W x 1 Z T 0 i c 1 s m c X V v d D t D b 2 x 1 b W 4 x J n F 1 b 3 Q 7 L C Z x d W 9 0 O 1 V T R C Z x d W 9 0 O y w m c X V v d D t H Q l A m c X V v d D s s J n F 1 b 3 Q 7 Q 0 F E J n F 1 b 3 Q 7 L C Z x d W 9 0 O 0 V V U i Z x d W 9 0 O y w m c X V v d D t B V U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w L 0 d l w 6 R u Z G V y d G V y I F R 5 c C 5 7 L D B 9 J n F 1 b 3 Q 7 L C Z x d W 9 0 O 1 N l Y 3 R p b 2 4 x L 1 R h Y m x l I D A v R 2 X D p G 5 k Z X J 0 Z X I g V H l w L n t V U 0 Q s M X 0 m c X V v d D s s J n F 1 b 3 Q 7 U 2 V j d G l v b j E v V G F i b G U g M C 9 H Z c O k b m R l c n R l c i B U e X A u e 0 d C U C w y f S Z x d W 9 0 O y w m c X V v d D t T Z W N 0 a W 9 u M S 9 U Y W J s Z S A w L 0 d l w 6 R u Z G V y d G V y I F R 5 c C 5 7 Q 0 F E L D N 9 J n F 1 b 3 Q 7 L C Z x d W 9 0 O 1 N l Y 3 R p b 2 4 x L 1 R h Y m x l I D A v R 2 X D p G 5 k Z X J 0 Z X I g V H l w L n t F V V I s N H 0 m c X V v d D s s J n F 1 b 3 Q 7 U 2 V j d G l v b j E v V G F i b G U g M C 9 H Z c O k b m R l c n R l c i B U e X A u e 0 F V R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s Z S A w L 0 d l w 6 R u Z G V y d G V y I F R 5 c C 5 7 L D B 9 J n F 1 b 3 Q 7 L C Z x d W 9 0 O 1 N l Y 3 R p b 2 4 x L 1 R h Y m x l I D A v R 2 X D p G 5 k Z X J 0 Z X I g V H l w L n t V U 0 Q s M X 0 m c X V v d D s s J n F 1 b 3 Q 7 U 2 V j d G l v b j E v V G F i b G U g M C 9 H Z c O k b m R l c n R l c i B U e X A u e 0 d C U C w y f S Z x d W 9 0 O y w m c X V v d D t T Z W N 0 a W 9 u M S 9 U Y W J s Z S A w L 0 d l w 6 R u Z G V y d G V y I F R 5 c C 5 7 Q 0 F E L D N 9 J n F 1 b 3 Q 7 L C Z x d W 9 0 O 1 N l Y 3 R p b 2 4 x L 1 R h Y m x l I D A v R 2 X D p G 5 k Z X J 0 Z X I g V H l w L n t F V V I s N H 0 m c X V v d D s s J n F 1 b 3 Q 7 U 2 V j d G l v b j E v V G F i b G U g M C 9 H Z c O k b m R l c n R l c i B U e X A u e 0 F V R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w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N V Q w N T o w N T o y N y 4 0 N D g 0 O T g z W i I g L z 4 8 R W 5 0 c n k g V H l w Z T 0 i R m l s b E N v b H V t b l R 5 c G V z I i B W Y W x 1 Z T 0 i c 0 J n T U Q i I C 8 + P E V u d H J 5 I F R 5 c G U 9 I k Z p b G x D b 2 x 1 b W 5 O Y W 1 l c y I g V m F s d W U 9 I n N b J n F 1 b 3 Q 7 V V M g R G 9 s b G F y J n F 1 b 3 Q 7 L C Z x d W 9 0 O z E u M D A g V V N E J n F 1 b 3 Q 7 L C Z x d W 9 0 O 2 l u d i 4 g M S 4 w M C B V U 0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x L 0 d l w 6 R u Z G V y d G V y I F R 5 c C 5 7 V V M g R G 9 s b G F y L D B 9 J n F 1 b 3 Q 7 L C Z x d W 9 0 O 1 N l Y 3 R p b 2 4 x L 1 R h Y m x l I D E v R 2 X D p G 5 k Z X J 0 Z X I g V H l w L n s x L j A w I F V T R C w x f S Z x d W 9 0 O y w m c X V v d D t T Z W N 0 a W 9 u M S 9 U Y W J s Z S A x L 0 d l w 6 R u Z G V y d G V y I F R 5 c C 5 7 a W 5 2 L i A x L j A w I F V T R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S A x L 0 d l w 6 R u Z G V y d G V y I F R 5 c C 5 7 V V M g R G 9 s b G F y L D B 9 J n F 1 b 3 Q 7 L C Z x d W 9 0 O 1 N l Y 3 R p b 2 4 x L 1 R h Y m x l I D E v R 2 X D p G 5 k Z X J 0 Z X I g V H l w L n s x L j A w I F V T R C w x f S Z x d W 9 0 O y w m c X V v d D t T Z W N 0 a W 9 u M S 9 U Y W J s Z S A x L 0 d l w 6 R u Z G V y d G V y I F R 5 c C 5 7 a W 5 2 L i A x L j A w I F V T R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x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d X J v J T I w S W 5 m b 3 J t Y X R p b 2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N V Q w N T o x M z o x O S 4 5 M D A x N z Q x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d X J v I E l u Z m 9 y b W F 0 a W 9 u L 0 d l w 6 R u Z G V y d G V y I F R 5 c C 5 7 Q 2 9 s d W 1 u M S w w f S Z x d W 9 0 O y w m c X V v d D t T Z W N 0 a W 9 u M S 9 F d X J v I E l u Z m 9 y b W F 0 a W 9 u L 0 d l w 6 R u Z G V y d G V y I F R 5 c C 5 7 Q 2 9 s d W 1 u M i w x f S Z x d W 9 0 O y w m c X V v d D t T Z W N 0 a W 9 u M S 9 F d X J v I E l u Z m 9 y b W F 0 a W 9 u L 0 d l w 6 R u Z G V y d G V y I F R 5 c C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F d X J v I E l u Z m 9 y b W F 0 a W 9 u L 0 d l w 6 R u Z G V y d G V y I F R 5 c C 5 7 Q 2 9 s d W 1 u M S w w f S Z x d W 9 0 O y w m c X V v d D t T Z W N 0 a W 9 u M S 9 F d X J v I E l u Z m 9 y b W F 0 a W 9 u L 0 d l w 6 R u Z G V y d G V y I F R 5 c C 5 7 Q 2 9 s d W 1 u M i w x f S Z x d W 9 0 O y w m c X V v d D t T Z W N 0 a W 9 u M S 9 F d X J v I E l u Z m 9 y b W F 0 a W 9 u L 0 d l w 6 R u Z G V y d G V y I F R 5 c C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X V y b y U y M E l u Z m 9 y b W F 0 a W 9 u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1 c m 8 l M j B J b m Z v c m 1 h d G l v b i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1 c m 8 l M j B J b m Z v c m 1 h d G l v b i 9 H Z S V D M y V B N G 5 k Z X J 0 Z X I l M j B U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Y W J s Z V 8 w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1 V D A 1 O j I 3 O j I 1 L j E x N j g y M D Z a I i A v P j x F b n R y e S B U e X B l P S J G a W x s Q 2 9 s d W 1 u V H l w Z X M i I F Z h b H V l P S J z Q m d Z R k J R U U d C Z z 0 9 I i A v P j x F b n R y e S B U e X B l P S J G a W x s Q 2 9 s d W 1 u T m F t Z X M i I F Z h b H V l P S J z W y Z x d W 9 0 O 1 N 5 b W J v b C Z x d W 9 0 O y w m c X V v d D t O Y W 1 l J n F 1 b 3 Q 7 L C Z x d W 9 0 O 0 x l d H p 0 Z X I g U H J l a X M m c X V v d D s s J n F 1 b 3 Q 7 w 4 R u Z G V y d W 5 n J n F 1 b 3 Q 7 L C Z x d W 9 0 O y U g U 2 N o d 2 F u a 3 V u Z y Z x d W 9 0 O y w m c X V v d D s 1 M i 1 X b 2 N o Z W 4 t Q m V y Z W l j a C Z x d W 9 0 O y w m c X V v d D t U Y W d l c 2 R p Y W d y Y W 1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A o M i k v R 2 X D p G 5 k Z X J 0 Z X I g V H l w L n t T e W 1 i b 2 w s M H 0 m c X V v d D s s J n F 1 b 3 Q 7 U 2 V j d G l v b j E v V G F i b G U g M C A o M i k v R 2 X D p G 5 k Z X J 0 Z X I g V H l w L n t O Y W 1 l L D F 9 J n F 1 b 3 Q 7 L C Z x d W 9 0 O 1 N l Y 3 R p b 2 4 x L 1 R h Y m x l I D A g K D I p L 0 d l w 6 R u Z G V y d G V y I F R 5 c C 5 7 T G V 0 e n R l c i B Q c m V p c y w y f S Z x d W 9 0 O y w m c X V v d D t T Z W N 0 a W 9 u M S 9 U Y W J s Z S A w I C g y K S 9 H Z c O k b m R l c n R l c i B U e X A u e 8 O E b m R l c n V u Z y w z f S Z x d W 9 0 O y w m c X V v d D t T Z W N 0 a W 9 u M S 9 U Y W J s Z S A w I C g y K S 9 H Z c O k b m R l c n R l c i B U e X A u e y U g U 2 N o d 2 F u a 3 V u Z y w 0 f S Z x d W 9 0 O y w m c X V v d D t T Z W N 0 a W 9 u M S 9 U Y W J s Z S A w I C g y K S 9 H Z c O k b m R l c n R l c i B U e X A u e z U y L V d v Y 2 h l b i 1 C Z X J l a W N o L D V 9 J n F 1 b 3 Q 7 L C Z x d W 9 0 O 1 N l Y 3 R p b 2 4 x L 1 R h Y m x l I D A g K D I p L 0 d l w 6 R u Z G V y d G V y I F R 5 c C 5 7 V G F n Z X N k a W F n c m F t b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w I C g y K S 9 H Z c O k b m R l c n R l c i B U e X A u e 1 N 5 b W J v b C w w f S Z x d W 9 0 O y w m c X V v d D t T Z W N 0 a W 9 u M S 9 U Y W J s Z S A w I C g y K S 9 H Z c O k b m R l c n R l c i B U e X A u e 0 5 h b W U s M X 0 m c X V v d D s s J n F 1 b 3 Q 7 U 2 V j d G l v b j E v V G F i b G U g M C A o M i k v R 2 X D p G 5 k Z X J 0 Z X I g V H l w L n t M Z X R 6 d G V y I F B y Z W l z L D J 9 J n F 1 b 3 Q 7 L C Z x d W 9 0 O 1 N l Y 3 R p b 2 4 x L 1 R h Y m x l I D A g K D I p L 0 d l w 6 R u Z G V y d G V y I F R 5 c C 5 7 w 4 R u Z G V y d W 5 n L D N 9 J n F 1 b 3 Q 7 L C Z x d W 9 0 O 1 N l Y 3 R p b 2 4 x L 1 R h Y m x l I D A g K D I p L 0 d l w 6 R u Z G V y d G V y I F R 5 c C 5 7 J S B T Y 2 h 3 Y W 5 r d W 5 n L D R 9 J n F 1 b 3 Q 7 L C Z x d W 9 0 O 1 N l Y 3 R p b 2 4 x L 1 R h Y m x l I D A g K D I p L 0 d l w 6 R u Z G V y d G V y I F R 5 c C 5 7 N T I t V 2 9 j a G V u L U J l c m V p Y 2 g s N X 0 m c X V v d D s s J n F 1 b 3 Q 7 U 2 V j d G l v b j E v V G F i b G U g M C A o M i k v R 2 X D p G 5 k Z X J 0 Z X I g V H l w L n t U Y W d l c 2 R p Y W d y Y W 1 t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l M j A o M i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I p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I p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h Y m x l X z B f X z M i I C 8 + P E V u d H J 5 I F R 5 c G U 9 I k Z p b G x l Z E N v b X B s Z X R l U m V z d W x 0 V G 9 X b 3 J r c 2 h l Z X Q i I F Z h b H V l P S J s M S I g L z 4 8 R W 5 0 c n k g V H l w Z T 0 i R m l s b E N v b H V t b l R 5 c G V z I i B W Y W x 1 Z T 0 i c 0 J n W U Z C U V F H Q m c 9 P S I g L z 4 8 R W 5 0 c n k g V H l w Z T 0 i R m l s b E x h c 3 R V c G R h d G V k I i B W Y W x 1 Z T 0 i Z D I w M j A t M D M t M j V U M D Y 6 N T I 6 N T M u N T Q z O D A 2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3 I i A v P j x F b n R y e S B U e X B l P S J B Z G R l Z F R v R G F 0 Y U 1 v Z G V s I i B W Y W x 1 Z T 0 i b D A i I C 8 + P E V u d H J 5 I F R 5 c G U 9 I l F 1 Z X J 5 S U Q i I F Z h b H V l P S J z N m V h Y j c 4 Z D k t M W U 4 Y y 0 0 Z T A z L W E 1 Y j Y t N D U 3 Z j l j M G U y N G Q w I i A v P j x F b n R y e S B U e X B l P S J G a W x s Q 2 9 s d W 1 u T m F t Z X M i I F Z h b H V l P S J z W y Z x d W 9 0 O 1 N 5 b W J v b C Z x d W 9 0 O y w m c X V v d D t O Y W 1 l J n F 1 b 3 Q 7 L C Z x d W 9 0 O 0 x l d H p 0 Z X I g U H J l a X M m c X V v d D s s J n F 1 b 3 Q 7 w 4 R u Z G V y d W 5 n J n F 1 b 3 Q 7 L C Z x d W 9 0 O y U g U 2 N o d 2 F u a 3 V u Z y Z x d W 9 0 O y w m c X V v d D s 1 M i 1 X b 2 N o Z W 4 t Q m V y Z W l j a C Z x d W 9 0 O y w m c X V v d D t U Y W d l c 2 R p Y W d y Y W 1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A o M y k v R 2 X D p G 5 k Z X J 0 Z X I g V H l w L n t T e W 1 i b 2 w s M H 0 m c X V v d D s s J n F 1 b 3 Q 7 U 2 V j d G l v b j E v V G F i b G U g M C A o M y k v R 2 X D p G 5 k Z X J 0 Z X I g V H l w L n t O Y W 1 l L D F 9 J n F 1 b 3 Q 7 L C Z x d W 9 0 O 1 N l Y 3 R p b 2 4 x L 1 R h Y m x l I D A g K D M p L 0 d l w 6 R u Z G V y d G V y I F R 5 c C 5 7 T G V 0 e n R l c i B Q c m V p c y w y f S Z x d W 9 0 O y w m c X V v d D t T Z W N 0 a W 9 u M S 9 U Y W J s Z S A w I C g z K S 9 H Z c O k b m R l c n R l c i B U e X A u e 8 O E b m R l c n V u Z y w z f S Z x d W 9 0 O y w m c X V v d D t T Z W N 0 a W 9 u M S 9 U Y W J s Z S A w I C g z K S 9 H Z c O k b m R l c n R l c i B U e X A u e y U g U 2 N o d 2 F u a 3 V u Z y w 0 f S Z x d W 9 0 O y w m c X V v d D t T Z W N 0 a W 9 u M S 9 U Y W J s Z S A w I C g z K S 9 H Z c O k b m R l c n R l c i B U e X A u e z U y L V d v Y 2 h l b i 1 C Z X J l a W N o L D V 9 J n F 1 b 3 Q 7 L C Z x d W 9 0 O 1 N l Y 3 R p b 2 4 x L 1 R h Y m x l I D A g K D M p L 0 d l w 6 R u Z G V y d G V y I F R 5 c C 5 7 V G F n Z X N k a W F n c m F t b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w I C g z K S 9 H Z c O k b m R l c n R l c i B U e X A u e 1 N 5 b W J v b C w w f S Z x d W 9 0 O y w m c X V v d D t T Z W N 0 a W 9 u M S 9 U Y W J s Z S A w I C g z K S 9 H Z c O k b m R l c n R l c i B U e X A u e 0 5 h b W U s M X 0 m c X V v d D s s J n F 1 b 3 Q 7 U 2 V j d G l v b j E v V G F i b G U g M C A o M y k v R 2 X D p G 5 k Z X J 0 Z X I g V H l w L n t M Z X R 6 d G V y I F B y Z W l z L D J 9 J n F 1 b 3 Q 7 L C Z x d W 9 0 O 1 N l Y 3 R p b 2 4 x L 1 R h Y m x l I D A g K D M p L 0 d l w 6 R u Z G V y d G V y I F R 5 c C 5 7 w 4 R u Z G V y d W 5 n L D N 9 J n F 1 b 3 Q 7 L C Z x d W 9 0 O 1 N l Y 3 R p b 2 4 x L 1 R h Y m x l I D A g K D M p L 0 d l w 6 R u Z G V y d G V y I F R 5 c C 5 7 J S B T Y 2 h 3 Y W 5 r d W 5 n L D R 9 J n F 1 b 3 Q 7 L C Z x d W 9 0 O 1 N l Y 3 R p b 2 4 x L 1 R h Y m x l I D A g K D M p L 0 d l w 6 R u Z G V y d G V y I F R 5 c C 5 7 N T I t V 2 9 j a G V u L U J l c m V p Y 2 g s N X 0 m c X V v d D s s J n F 1 b 3 Q 7 U 2 V j d G l v b j E v V G F i b G U g M C A o M y k v R 2 X D p G 5 k Z X J 0 Z X I g V H l w L n t U Y W d l c 2 R p Y W d y Y W 1 t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A l M j A o M y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M p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J T I w K D M p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c W V w a 1 C M 1 S 6 S 0 J f m W 5 a u v A A A A A A I A A A A A A B B m A A A A A Q A A I A A A A J 8 7 U r A J 7 s J g B q k R P o + L m a A 7 v A X A 0 L Z m E E 4 5 K H D U W o T d A A A A A A 6 A A A A A A g A A I A A A A G m J n n O 5 t n z O O E b g B w d z Q J A O n d R 8 q j b V p X z 4 k F + 6 b i H W U A A A A E g v O N o X 8 q L j J J g C p I T 5 i L 7 g 4 h y l 9 e i 0 5 Y I a G c Y e b a p r V j N Q b l B j G t d P A J t F 7 a w l s b v 8 U h b 3 + E K m Q L T 5 o i 0 f e o n l E k i z 9 A y g v 3 5 r 4 W Q h + P v d Q A A A A E J Z + + 7 J l M 4 8 8 X r N K + f I H k k R g H Z S l 4 m q u k d P D Q E 4 P O 5 m w W I 0 P f / d e r 0 V b W u K e Y U E G 3 a R l F / u w W P G w t r A W v s n A i s = < / D a t a M a s h u p > 
</file>

<file path=customXml/itemProps1.xml><?xml version="1.0" encoding="utf-8"?>
<ds:datastoreItem xmlns:ds="http://schemas.openxmlformats.org/officeDocument/2006/customXml" ds:itemID="{5723E004-0A09-4A93-832A-161EEA6947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Kalkulation</vt:lpstr>
      <vt:lpstr>Grundlagen</vt:lpstr>
      <vt:lpstr>Tabelle2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Stefan Dyckhoff</dc:creator>
  <cp:lastModifiedBy>Stefan Dyckhoff</cp:lastModifiedBy>
  <dcterms:created xsi:type="dcterms:W3CDTF">2019-11-27T18:12:32Z</dcterms:created>
  <dcterms:modified xsi:type="dcterms:W3CDTF">2020-03-31T04:15:23Z</dcterms:modified>
</cp:coreProperties>
</file>